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95" yWindow="90" windowWidth="12885" windowHeight="9585"/>
  </bookViews>
  <sheets>
    <sheet name="Haushalte2013" sheetId="4" r:id="rId1"/>
    <sheet name="Entsorgungsanlagen2013" sheetId="6" r:id="rId2"/>
    <sheet name="Abfaufk2013" sheetId="7" r:id="rId3"/>
    <sheet name="Tabelle1" sheetId="1" r:id="rId4"/>
    <sheet name="Tabelle2" sheetId="2" r:id="rId5"/>
    <sheet name="Tabelle3" sheetId="3" r:id="rId6"/>
  </sheets>
  <definedNames>
    <definedName name="solver_cvg" localSheetId="0" hidden="1">0.001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in" localSheetId="0" hidden="1">2</definedName>
    <definedName name="solver_neg" localSheetId="0" hidden="1">2</definedName>
    <definedName name="solver_num" localSheetId="0" hidden="1">0</definedName>
    <definedName name="solver_nwt" localSheetId="0" hidden="1">1</definedName>
    <definedName name="solver_opt" localSheetId="0" hidden="1">Haushalte2013!$C$1</definedName>
    <definedName name="solver_pre" localSheetId="0" hidden="1">0.000001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1</definedName>
    <definedName name="solver_val" localSheetId="0" hidden="1">0</definedName>
  </definedNames>
  <calcPr calcId="125725"/>
</workbook>
</file>

<file path=xl/calcChain.xml><?xml version="1.0" encoding="utf-8"?>
<calcChain xmlns="http://schemas.openxmlformats.org/spreadsheetml/2006/main">
  <c r="B6" i="7"/>
  <c r="B26" i="6"/>
  <c r="B21"/>
  <c r="B14"/>
  <c r="B9"/>
  <c r="B8" s="1"/>
  <c r="B4"/>
  <c r="D8" i="4"/>
  <c r="E8" s="1"/>
  <c r="E6"/>
  <c r="E7"/>
  <c r="E9"/>
  <c r="E10"/>
  <c r="E12"/>
  <c r="E13"/>
  <c r="E16"/>
  <c r="E17"/>
  <c r="E18"/>
  <c r="E20"/>
  <c r="E21"/>
  <c r="E22"/>
  <c r="E24"/>
  <c r="E25"/>
  <c r="E26"/>
  <c r="E28"/>
  <c r="E29"/>
  <c r="E30"/>
  <c r="E32"/>
  <c r="E33"/>
  <c r="E35"/>
  <c r="E36"/>
  <c r="E37"/>
  <c r="E38"/>
  <c r="E39"/>
  <c r="E40"/>
  <c r="C40"/>
  <c r="C39"/>
  <c r="C38"/>
  <c r="C37"/>
  <c r="C36"/>
  <c r="C35"/>
  <c r="B34"/>
  <c r="C34" s="1"/>
  <c r="C33"/>
  <c r="C32"/>
  <c r="B31"/>
  <c r="C31" s="1"/>
  <c r="C30"/>
  <c r="C29"/>
  <c r="C28"/>
  <c r="B27"/>
  <c r="C27" s="1"/>
  <c r="C26"/>
  <c r="C25"/>
  <c r="C24"/>
  <c r="C23"/>
  <c r="B23"/>
  <c r="C22"/>
  <c r="C21"/>
  <c r="C20"/>
  <c r="B19"/>
  <c r="C19" s="1"/>
  <c r="C18"/>
  <c r="C17"/>
  <c r="C16"/>
  <c r="B15"/>
  <c r="C15" s="1"/>
  <c r="C13"/>
  <c r="C12"/>
  <c r="B11"/>
  <c r="C11" s="1"/>
  <c r="C10"/>
  <c r="C9"/>
  <c r="C8"/>
  <c r="C7"/>
  <c r="C6"/>
  <c r="C5"/>
  <c r="B5"/>
  <c r="E8" i="7"/>
  <c r="C26" i="6"/>
  <c r="C21"/>
  <c r="D21" s="1"/>
  <c r="E21" s="1"/>
  <c r="C14"/>
  <c r="C8"/>
  <c r="C9"/>
  <c r="C4"/>
  <c r="D19" i="4"/>
  <c r="E19" s="1"/>
  <c r="D34"/>
  <c r="E34" s="1"/>
  <c r="D31"/>
  <c r="D27"/>
  <c r="E27" s="1"/>
  <c r="D23"/>
  <c r="E23" s="1"/>
  <c r="D15"/>
  <c r="D11"/>
  <c r="E11" s="1"/>
  <c r="D5"/>
  <c r="E5" s="1"/>
  <c r="G30"/>
  <c r="D15" i="6"/>
  <c r="D13"/>
  <c r="E13" s="1"/>
  <c r="C6" i="7"/>
  <c r="D7"/>
  <c r="E7"/>
  <c r="D8"/>
  <c r="D5" i="6"/>
  <c r="E5" s="1"/>
  <c r="D6"/>
  <c r="E6" s="1"/>
  <c r="D7"/>
  <c r="E7" s="1"/>
  <c r="D10"/>
  <c r="E10" s="1"/>
  <c r="D11"/>
  <c r="E11" s="1"/>
  <c r="D12"/>
  <c r="E12" s="1"/>
  <c r="D14"/>
  <c r="E14" s="1"/>
  <c r="E15"/>
  <c r="D16"/>
  <c r="E16" s="1"/>
  <c r="D22"/>
  <c r="D23"/>
  <c r="E23" s="1"/>
  <c r="D24"/>
  <c r="E24" s="1"/>
  <c r="D26"/>
  <c r="E26" s="1"/>
  <c r="D27"/>
  <c r="E27" s="1"/>
  <c r="D28"/>
  <c r="E28" s="1"/>
  <c r="F6" i="4"/>
  <c r="G7"/>
  <c r="G8"/>
  <c r="G9"/>
  <c r="G10"/>
  <c r="F12"/>
  <c r="F13"/>
  <c r="G16"/>
  <c r="G17"/>
  <c r="G18"/>
  <c r="G20"/>
  <c r="G21"/>
  <c r="G22"/>
  <c r="F24"/>
  <c r="F25"/>
  <c r="F26"/>
  <c r="F27"/>
  <c r="F28"/>
  <c r="F29"/>
  <c r="F32"/>
  <c r="F33"/>
  <c r="F35"/>
  <c r="F36"/>
  <c r="F37"/>
  <c r="F38"/>
  <c r="F39"/>
  <c r="F40"/>
  <c r="D8" i="6" l="1"/>
  <c r="E8" s="1"/>
  <c r="D9"/>
  <c r="E9" s="1"/>
  <c r="F31" i="4"/>
  <c r="B14"/>
  <c r="C14" s="1"/>
  <c r="E31"/>
  <c r="D14"/>
  <c r="E14" s="1"/>
  <c r="E15"/>
  <c r="F19"/>
  <c r="D6" i="7"/>
  <c r="F34" i="4"/>
  <c r="E6" i="7"/>
  <c r="F23" i="4"/>
  <c r="F11"/>
  <c r="G19"/>
  <c r="F15"/>
  <c r="G15"/>
  <c r="F30"/>
  <c r="G40"/>
  <c r="G39"/>
  <c r="G38"/>
  <c r="G37"/>
  <c r="G36"/>
  <c r="G35"/>
  <c r="G34"/>
  <c r="G33"/>
  <c r="G32"/>
  <c r="G31"/>
  <c r="G29"/>
  <c r="G28"/>
  <c r="G27"/>
  <c r="G26"/>
  <c r="G25"/>
  <c r="G24"/>
  <c r="G23"/>
  <c r="F22"/>
  <c r="F21"/>
  <c r="F20"/>
  <c r="F18"/>
  <c r="F17"/>
  <c r="F16"/>
  <c r="G13"/>
  <c r="G12"/>
  <c r="G11"/>
  <c r="F10"/>
  <c r="F9"/>
  <c r="F8"/>
  <c r="F7"/>
  <c r="G5" l="1"/>
  <c r="F5"/>
  <c r="G14"/>
  <c r="F14"/>
  <c r="D4" i="6"/>
  <c r="E4" s="1"/>
</calcChain>
</file>

<file path=xl/sharedStrings.xml><?xml version="1.0" encoding="utf-8"?>
<sst xmlns="http://schemas.openxmlformats.org/spreadsheetml/2006/main" count="105" uniqueCount="81">
  <si>
    <t>Private Haushalte u. Geschäfte</t>
  </si>
  <si>
    <t xml:space="preserve">Brennbare Abfälle, Problemabfälle und </t>
  </si>
  <si>
    <t xml:space="preserve">            Mengen für das Stadtgebiet von Nürnberg</t>
  </si>
  <si>
    <t>und Abfälle zur Verwertung</t>
  </si>
  <si>
    <t>(+) / (-)</t>
  </si>
  <si>
    <t>t</t>
  </si>
  <si>
    <t>%</t>
  </si>
  <si>
    <t>(davon Notdeponie)</t>
  </si>
  <si>
    <t xml:space="preserve">                    Sperrmüll</t>
  </si>
  <si>
    <t xml:space="preserve">                          davon   Sperrmüll auf Abruf</t>
  </si>
  <si>
    <t>2.  Problemabfälle</t>
  </si>
  <si>
    <r>
      <t xml:space="preserve">                    Schulen </t>
    </r>
    <r>
      <rPr>
        <sz val="9"/>
        <rFont val="Arial Narrow"/>
        <family val="2"/>
      </rPr>
      <t>(Chemikalien)</t>
    </r>
  </si>
  <si>
    <t>3.  Abfälle zur Verwertung insgesamt</t>
  </si>
  <si>
    <t xml:space="preserve">3.1 Papier / Pappe / Kartonagen </t>
  </si>
  <si>
    <t xml:space="preserve">       davon    Depotcontainer</t>
  </si>
  <si>
    <t xml:space="preserve">                     Blaue Tonne</t>
  </si>
  <si>
    <t>3.2 Glas</t>
  </si>
  <si>
    <t xml:space="preserve">                      Flachglas</t>
  </si>
  <si>
    <t>3.4 Gartenabfälle</t>
  </si>
  <si>
    <r>
      <t xml:space="preserve">        davon    Gartenabfallsammelstellen </t>
    </r>
    <r>
      <rPr>
        <sz val="9"/>
        <rFont val="Arial Narrow"/>
        <family val="2"/>
      </rPr>
      <t>(incl. Christbäume)</t>
    </r>
  </si>
  <si>
    <t>3.6 Metalle</t>
  </si>
  <si>
    <t>3.9 Sonstige Wertstoffe</t>
  </si>
  <si>
    <r>
      <t>kg/Ew</t>
    </r>
    <r>
      <rPr>
        <b/>
        <vertAlign val="superscript"/>
        <sz val="8"/>
        <rFont val="Arial"/>
        <family val="2"/>
      </rPr>
      <t>1)</t>
    </r>
  </si>
  <si>
    <r>
      <t xml:space="preserve">     davon    </t>
    </r>
    <r>
      <rPr>
        <b/>
        <sz val="10"/>
        <rFont val="Arial"/>
        <family val="2"/>
      </rPr>
      <t xml:space="preserve"> Systemabfuhr</t>
    </r>
  </si>
  <si>
    <r>
      <t xml:space="preserve">        davon    Schrott aus MVA-Schlacke </t>
    </r>
    <r>
      <rPr>
        <vertAlign val="superscript"/>
        <sz val="9"/>
        <rFont val="Arial"/>
        <family val="2"/>
      </rPr>
      <t>5)</t>
    </r>
  </si>
  <si>
    <t xml:space="preserve">                                 davon   verwertet </t>
  </si>
  <si>
    <t>(+) /(-)</t>
  </si>
  <si>
    <t>m³</t>
  </si>
  <si>
    <t xml:space="preserve">Abfall- u. Wertstoffaufkommen in Nürnberg </t>
  </si>
  <si>
    <t>Abfallaufkommen Haushalte u. Geschäfte + Wertstoffe insgesamt</t>
  </si>
  <si>
    <t>Wertstoffe</t>
  </si>
  <si>
    <t>Verwertungsquote</t>
  </si>
  <si>
    <r>
      <t xml:space="preserve">Abfälle </t>
    </r>
    <r>
      <rPr>
        <sz val="12"/>
        <rFont val="Arial Narrow"/>
        <family val="2"/>
      </rPr>
      <t>(incl. Problemabfälle)</t>
    </r>
  </si>
  <si>
    <t>3.3 Biomüll</t>
  </si>
  <si>
    <t xml:space="preserve">3) = Wertstoffhöfe (derzeit 6) </t>
  </si>
  <si>
    <t xml:space="preserve">                     WH </t>
  </si>
  <si>
    <t xml:space="preserve">        davon    Depotcontainer incl. WH</t>
  </si>
  <si>
    <r>
      <t xml:space="preserve">                      WH  </t>
    </r>
    <r>
      <rPr>
        <sz val="9"/>
        <rFont val="Arial Narrow"/>
        <family val="2"/>
      </rPr>
      <t>(incl. Christbäume)</t>
    </r>
  </si>
  <si>
    <r>
      <t xml:space="preserve">                      aus WH </t>
    </r>
    <r>
      <rPr>
        <sz val="9"/>
        <rFont val="Arial Narrow"/>
        <family val="2"/>
      </rPr>
      <t>(incl. aus Sperrmüll)</t>
    </r>
  </si>
  <si>
    <t xml:space="preserve">2) = Abfälle aus kl. Gewerbebetrieben zusammen mit HM in Systemabfuhr abtransportiert </t>
  </si>
  <si>
    <t xml:space="preserve">                        Depotcontainer BRK</t>
  </si>
  <si>
    <t xml:space="preserve">        davon     Altholz </t>
  </si>
  <si>
    <r>
      <t xml:space="preserve">                       E-geräte,</t>
    </r>
    <r>
      <rPr>
        <sz val="8"/>
        <rFont val="Arial Narrow"/>
        <family val="2"/>
      </rPr>
      <t xml:space="preserve"> </t>
    </r>
    <r>
      <rPr>
        <sz val="9"/>
        <rFont val="Arial"/>
        <family val="2"/>
      </rPr>
      <t>Möbel,</t>
    </r>
    <r>
      <rPr>
        <sz val="8"/>
        <rFont val="Arial Narrow"/>
        <family val="2"/>
      </rPr>
      <t xml:space="preserve"> </t>
    </r>
    <r>
      <rPr>
        <sz val="9"/>
        <rFont val="Arial"/>
        <family val="2"/>
      </rPr>
      <t>Fahrräder,</t>
    </r>
    <r>
      <rPr>
        <sz val="8"/>
        <rFont val="Arial Narrow"/>
        <family val="2"/>
      </rPr>
      <t xml:space="preserve"> </t>
    </r>
    <r>
      <rPr>
        <sz val="9"/>
        <rFont val="Arial"/>
        <family val="2"/>
      </rPr>
      <t xml:space="preserve">Reifen </t>
    </r>
    <r>
      <rPr>
        <sz val="9"/>
        <rFont val="Arial Narrow"/>
        <family val="2"/>
      </rPr>
      <t>(verwendet)</t>
    </r>
  </si>
  <si>
    <r>
      <t xml:space="preserve">                       MVA-Schlacke verwertet </t>
    </r>
    <r>
      <rPr>
        <sz val="9"/>
        <rFont val="Arial Narrow"/>
        <family val="2"/>
      </rPr>
      <t>(ohne Schrott)</t>
    </r>
    <r>
      <rPr>
        <vertAlign val="superscript"/>
        <sz val="9"/>
        <rFont val="Arial"/>
        <family val="2"/>
      </rPr>
      <t>6)</t>
    </r>
  </si>
  <si>
    <r>
      <t xml:space="preserve">                                       Sperrmüll WH</t>
    </r>
    <r>
      <rPr>
        <vertAlign val="superscript"/>
        <sz val="8"/>
        <rFont val="Arial"/>
        <family val="2"/>
      </rPr>
      <t xml:space="preserve">3) </t>
    </r>
    <r>
      <rPr>
        <sz val="8"/>
        <rFont val="Arial Narrow"/>
        <family val="2"/>
      </rPr>
      <t>(incl. Sortierreste)</t>
    </r>
  </si>
  <si>
    <t xml:space="preserve">                 energetisch verwertet</t>
  </si>
  <si>
    <t xml:space="preserve">        davon      WH</t>
  </si>
  <si>
    <t>Entsorgungsanlagen</t>
  </si>
  <si>
    <t>1. Müllverbrennungsanlage</t>
  </si>
  <si>
    <t>2. Deponie</t>
  </si>
  <si>
    <t>1.1 Input MVA (nur Abfälle Stadtgebiet)</t>
  </si>
  <si>
    <t>1.2 Output MVA (Reststoffe aus Stadtgebiet)</t>
  </si>
  <si>
    <t xml:space="preserve">      davon    Hausmüll (incl. Sperrmüll)</t>
  </si>
  <si>
    <t xml:space="preserve">      davon   Schlacke</t>
  </si>
  <si>
    <t xml:space="preserve">     davon Gewerbemüll</t>
  </si>
  <si>
    <t xml:space="preserve">     davon Hausmüll</t>
  </si>
  <si>
    <t xml:space="preserve">                     Gewerbemüll </t>
  </si>
  <si>
    <t>2.1 Input Deponie (nur Abfälle Stadtgebiet)</t>
  </si>
  <si>
    <t>2.2 Output Deponie</t>
  </si>
  <si>
    <t xml:space="preserve">                    Produktionsspezifische Abfälle aus Gewerbe</t>
  </si>
  <si>
    <t xml:space="preserve">                    Abfälle aus öffentlichen Anlagen</t>
  </si>
  <si>
    <t xml:space="preserve">       davon  Sickerwasser</t>
  </si>
  <si>
    <t xml:space="preserve">                   Deponiegas</t>
  </si>
  <si>
    <t xml:space="preserve">                       Reifen </t>
  </si>
  <si>
    <t xml:space="preserve">                       Mineralische Abfälle</t>
  </si>
  <si>
    <t xml:space="preserve">                                              nicht verwertbar</t>
  </si>
  <si>
    <t xml:space="preserve">      davon    Notdeponie Hausmüll</t>
  </si>
  <si>
    <t>3.7 Verpackungen</t>
  </si>
  <si>
    <t>1.3. Mengen anderer Gebietskörperschaften  -    regionale  Zusammenarbeit</t>
  </si>
  <si>
    <t xml:space="preserve">                                              Schrott (incl. Grobstoff)</t>
  </si>
  <si>
    <t xml:space="preserve">      davon    sonst. Reststoffe aus der MVA</t>
  </si>
  <si>
    <r>
      <t xml:space="preserve">      davon    Schadstoffsammlung</t>
    </r>
    <r>
      <rPr>
        <vertAlign val="superscript"/>
        <sz val="9"/>
        <rFont val="Arial"/>
        <family val="2"/>
      </rPr>
      <t xml:space="preserve"> </t>
    </r>
  </si>
  <si>
    <t>4) Mengen soweit gemeldet incl. Warengruppe 1</t>
  </si>
  <si>
    <t xml:space="preserve">     Berechnungsmodus: (MVA-Schlacke - Schrott in MVA-Schlacke) : verwertete Schlacke x HM-Anteil am Gesamtmüll</t>
  </si>
  <si>
    <r>
      <t xml:space="preserve">                       Sonstiges (</t>
    </r>
    <r>
      <rPr>
        <sz val="9"/>
        <rFont val="Arial Narrow"/>
        <family val="2"/>
      </rPr>
      <t>Batterien, Styropor, Kork, Wachs, Fette)</t>
    </r>
  </si>
  <si>
    <t>1) Ew   2012: 513315 ;   2013: 515036</t>
  </si>
  <si>
    <t>5) HM-Anteil    2012: 80,3%    2013: 79,8%</t>
  </si>
  <si>
    <t>6) HM-Anteil an ges. Schlacke    2012: 80,3%    2013: 79,8%</t>
  </si>
  <si>
    <r>
      <t>1.  Haus- und Geschäftsmüll</t>
    </r>
    <r>
      <rPr>
        <b/>
        <vertAlign val="superscript"/>
        <sz val="11"/>
        <rFont val="Arial"/>
        <family val="2"/>
      </rPr>
      <t>2)</t>
    </r>
    <r>
      <rPr>
        <b/>
        <sz val="11"/>
        <rFont val="Arial"/>
        <family val="2"/>
      </rPr>
      <t xml:space="preserve"> insgesamt</t>
    </r>
  </si>
  <si>
    <r>
      <t>3.5 Elektro-und Elektronikgeräte</t>
    </r>
    <r>
      <rPr>
        <b/>
        <vertAlign val="superscript"/>
        <sz val="10"/>
        <rFont val="Arial"/>
        <family val="2"/>
      </rPr>
      <t>4)</t>
    </r>
  </si>
  <si>
    <r>
      <t>3.8 Textilien</t>
    </r>
    <r>
      <rPr>
        <sz val="10"/>
        <rFont val="Arial"/>
        <family val="2"/>
      </rPr>
      <t xml:space="preserve"> </t>
    </r>
    <r>
      <rPr>
        <sz val="10"/>
        <rFont val="Arial Narrow"/>
        <family val="2"/>
      </rPr>
      <t>(Federbetten, Altkleider, Schuhe)</t>
    </r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</si>
</sst>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36">
    <font>
      <sz val="10"/>
      <name val="Arial"/>
    </font>
    <font>
      <sz val="10"/>
      <name val="Arial"/>
      <family val="2"/>
    </font>
    <font>
      <b/>
      <sz val="13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color indexed="9"/>
      <name val="Arial"/>
      <family val="2"/>
    </font>
    <font>
      <b/>
      <sz val="8"/>
      <name val="Arial"/>
      <family val="2"/>
    </font>
    <font>
      <b/>
      <vertAlign val="superscript"/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sz val="8"/>
      <name val="Arial Narrow"/>
      <family val="2"/>
    </font>
    <font>
      <vertAlign val="superscript"/>
      <sz val="9"/>
      <name val="Arial"/>
      <family val="2"/>
    </font>
    <font>
      <sz val="9"/>
      <name val="Arial Narrow"/>
      <family val="2"/>
    </font>
    <font>
      <i/>
      <sz val="9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3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 Narrow"/>
      <family val="2"/>
    </font>
    <font>
      <sz val="12"/>
      <name val="Arial"/>
      <family val="2"/>
    </font>
    <font>
      <sz val="8"/>
      <color indexed="9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i/>
      <sz val="8"/>
      <name val="Arial Narrow"/>
      <family val="2"/>
    </font>
    <font>
      <sz val="7"/>
      <name val="Arial Narrow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vertAlign val="superscript"/>
      <sz val="11"/>
      <name val="Arial"/>
      <family val="2"/>
    </font>
    <font>
      <b/>
      <vertAlign val="superscript"/>
      <sz val="10"/>
      <name val="Arial"/>
      <family val="2"/>
    </font>
    <font>
      <sz val="10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gray125">
        <bgColor indexed="15"/>
      </patternFill>
    </fill>
    <fill>
      <patternFill patternType="solid">
        <fgColor indexed="9"/>
        <bgColor indexed="22"/>
      </patternFill>
    </fill>
    <fill>
      <patternFill patternType="gray125">
        <fgColor indexed="9"/>
        <bgColor indexed="9"/>
      </patternFill>
    </fill>
    <fill>
      <patternFill patternType="mediumGray">
        <fgColor indexed="9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indexed="6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gray125">
        <fgColor indexed="9"/>
        <bgColor theme="0" tint="-0.14999847407452621"/>
      </patternFill>
    </fill>
    <fill>
      <patternFill patternType="gray0625">
        <bgColor theme="0" tint="-4.9989318521683403E-2"/>
      </patternFill>
    </fill>
    <fill>
      <patternFill patternType="solid">
        <fgColor theme="0" tint="-0.14999847407452621"/>
        <bgColor indexed="22"/>
      </patternFill>
    </fill>
    <fill>
      <patternFill patternType="mediumGray">
        <fgColor indexed="22"/>
        <bgColor theme="0" tint="-0.14999847407452621"/>
      </patternFill>
    </fill>
  </fills>
  <borders count="7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3">
    <xf numFmtId="0" fontId="0" fillId="0" borderId="0" xfId="0"/>
    <xf numFmtId="0" fontId="2" fillId="2" borderId="1" xfId="0" applyFont="1" applyFill="1" applyBorder="1" applyAlignment="1">
      <alignment vertical="top"/>
    </xf>
    <xf numFmtId="0" fontId="0" fillId="2" borderId="2" xfId="0" applyFill="1" applyBorder="1"/>
    <xf numFmtId="164" fontId="0" fillId="2" borderId="2" xfId="0" applyNumberFormat="1" applyFill="1" applyBorder="1"/>
    <xf numFmtId="0" fontId="3" fillId="2" borderId="3" xfId="0" applyFont="1" applyFill="1" applyBorder="1"/>
    <xf numFmtId="0" fontId="0" fillId="2" borderId="0" xfId="0" applyFill="1"/>
    <xf numFmtId="0" fontId="4" fillId="2" borderId="4" xfId="0" applyFont="1" applyFill="1" applyBorder="1"/>
    <xf numFmtId="0" fontId="3" fillId="2" borderId="0" xfId="0" applyFont="1" applyFill="1" applyBorder="1"/>
    <xf numFmtId="0" fontId="0" fillId="2" borderId="0" xfId="0" applyFill="1" applyBorder="1"/>
    <xf numFmtId="164" fontId="0" fillId="2" borderId="0" xfId="0" applyNumberFormat="1" applyFill="1" applyBorder="1"/>
    <xf numFmtId="164" fontId="0" fillId="2" borderId="5" xfId="0" applyNumberFormat="1" applyFill="1" applyBorder="1"/>
    <xf numFmtId="164" fontId="8" fillId="0" borderId="6" xfId="0" applyNumberFormat="1" applyFont="1" applyBorder="1" applyAlignment="1">
      <alignment horizontal="center"/>
    </xf>
    <xf numFmtId="0" fontId="4" fillId="2" borderId="7" xfId="0" applyFont="1" applyFill="1" applyBorder="1"/>
    <xf numFmtId="0" fontId="11" fillId="0" borderId="8" xfId="0" applyFont="1" applyBorder="1" applyAlignment="1">
      <alignment horizontal="center"/>
    </xf>
    <xf numFmtId="0" fontId="11" fillId="0" borderId="0" xfId="0" applyFont="1"/>
    <xf numFmtId="0" fontId="0" fillId="0" borderId="8" xfId="0" applyBorder="1"/>
    <xf numFmtId="3" fontId="10" fillId="0" borderId="9" xfId="0" applyNumberFormat="1" applyFont="1" applyFill="1" applyBorder="1"/>
    <xf numFmtId="0" fontId="4" fillId="0" borderId="8" xfId="0" applyFont="1" applyBorder="1"/>
    <xf numFmtId="0" fontId="11" fillId="0" borderId="8" xfId="0" applyFont="1" applyBorder="1"/>
    <xf numFmtId="0" fontId="11" fillId="0" borderId="10" xfId="0" applyFont="1" applyBorder="1"/>
    <xf numFmtId="3" fontId="5" fillId="0" borderId="9" xfId="0" applyNumberFormat="1" applyFont="1" applyFill="1" applyBorder="1"/>
    <xf numFmtId="0" fontId="5" fillId="3" borderId="11" xfId="0" applyFont="1" applyFill="1" applyBorder="1"/>
    <xf numFmtId="0" fontId="3" fillId="0" borderId="8" xfId="0" applyFont="1" applyBorder="1"/>
    <xf numFmtId="3" fontId="3" fillId="0" borderId="9" xfId="0" applyNumberFormat="1" applyFont="1" applyFill="1" applyBorder="1"/>
    <xf numFmtId="0" fontId="3" fillId="0" borderId="0" xfId="0" applyFont="1"/>
    <xf numFmtId="0" fontId="5" fillId="2" borderId="11" xfId="0" applyFont="1" applyFill="1" applyBorder="1"/>
    <xf numFmtId="0" fontId="0" fillId="3" borderId="12" xfId="0" applyFill="1" applyBorder="1"/>
    <xf numFmtId="0" fontId="3" fillId="0" borderId="13" xfId="0" applyFont="1" applyBorder="1"/>
    <xf numFmtId="0" fontId="11" fillId="0" borderId="13" xfId="0" applyFont="1" applyBorder="1"/>
    <xf numFmtId="0" fontId="3" fillId="0" borderId="8" xfId="0" applyFont="1" applyBorder="1" applyAlignment="1">
      <alignment vertical="top"/>
    </xf>
    <xf numFmtId="0" fontId="13" fillId="2" borderId="2" xfId="0" applyFont="1" applyFill="1" applyBorder="1"/>
    <xf numFmtId="164" fontId="13" fillId="2" borderId="2" xfId="0" applyNumberFormat="1" applyFont="1" applyFill="1" applyBorder="1"/>
    <xf numFmtId="0" fontId="13" fillId="2" borderId="3" xfId="0" applyFont="1" applyFill="1" applyBorder="1"/>
    <xf numFmtId="0" fontId="13" fillId="2" borderId="0" xfId="0" applyFont="1" applyFill="1"/>
    <xf numFmtId="0" fontId="13" fillId="2" borderId="0" xfId="0" applyFont="1" applyFill="1" applyBorder="1"/>
    <xf numFmtId="164" fontId="13" fillId="2" borderId="0" xfId="0" applyNumberFormat="1" applyFont="1" applyFill="1" applyBorder="1"/>
    <xf numFmtId="0" fontId="13" fillId="2" borderId="15" xfId="0" applyFont="1" applyFill="1" applyBorder="1"/>
    <xf numFmtId="0" fontId="0" fillId="0" borderId="0" xfId="0" applyBorder="1"/>
    <xf numFmtId="164" fontId="0" fillId="0" borderId="0" xfId="0" applyNumberFormat="1"/>
    <xf numFmtId="0" fontId="2" fillId="2" borderId="0" xfId="0" applyFont="1" applyFill="1"/>
    <xf numFmtId="0" fontId="4" fillId="2" borderId="0" xfId="0" applyFont="1" applyFill="1" applyBorder="1"/>
    <xf numFmtId="0" fontId="0" fillId="2" borderId="16" xfId="0" applyFill="1" applyBorder="1"/>
    <xf numFmtId="0" fontId="4" fillId="0" borderId="17" xfId="0" applyFont="1" applyBorder="1" applyAlignment="1">
      <alignment horizontal="center"/>
    </xf>
    <xf numFmtId="3" fontId="17" fillId="2" borderId="9" xfId="0" applyNumberFormat="1" applyFont="1" applyFill="1" applyBorder="1"/>
    <xf numFmtId="0" fontId="17" fillId="2" borderId="7" xfId="0" applyFont="1" applyFill="1" applyBorder="1"/>
    <xf numFmtId="0" fontId="19" fillId="2" borderId="18" xfId="0" applyFont="1" applyFill="1" applyBorder="1"/>
    <xf numFmtId="0" fontId="19" fillId="2" borderId="19" xfId="0" applyFont="1" applyFill="1" applyBorder="1"/>
    <xf numFmtId="0" fontId="19" fillId="2" borderId="0" xfId="0" applyFont="1" applyFill="1"/>
    <xf numFmtId="0" fontId="20" fillId="2" borderId="0" xfId="0" applyFont="1" applyFill="1"/>
    <xf numFmtId="0" fontId="4" fillId="0" borderId="5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3" fontId="17" fillId="2" borderId="22" xfId="0" applyNumberFormat="1" applyFont="1" applyFill="1" applyBorder="1"/>
    <xf numFmtId="3" fontId="0" fillId="0" borderId="9" xfId="0" applyNumberFormat="1" applyBorder="1"/>
    <xf numFmtId="3" fontId="0" fillId="0" borderId="20" xfId="0" applyNumberFormat="1" applyBorder="1"/>
    <xf numFmtId="3" fontId="0" fillId="2" borderId="0" xfId="0" applyNumberFormat="1" applyFill="1" applyBorder="1"/>
    <xf numFmtId="3" fontId="10" fillId="4" borderId="0" xfId="0" applyNumberFormat="1" applyFont="1" applyFill="1" applyBorder="1"/>
    <xf numFmtId="0" fontId="4" fillId="0" borderId="0" xfId="0" applyFont="1"/>
    <xf numFmtId="3" fontId="17" fillId="5" borderId="25" xfId="0" applyNumberFormat="1" applyFont="1" applyFill="1" applyBorder="1"/>
    <xf numFmtId="0" fontId="4" fillId="5" borderId="0" xfId="0" applyFont="1" applyFill="1" applyBorder="1"/>
    <xf numFmtId="0" fontId="4" fillId="0" borderId="0" xfId="0" applyFont="1" applyBorder="1"/>
    <xf numFmtId="0" fontId="13" fillId="0" borderId="0" xfId="0" applyFont="1"/>
    <xf numFmtId="0" fontId="21" fillId="2" borderId="29" xfId="0" applyFont="1" applyFill="1" applyBorder="1"/>
    <xf numFmtId="0" fontId="20" fillId="2" borderId="30" xfId="0" applyFont="1" applyFill="1" applyBorder="1"/>
    <xf numFmtId="0" fontId="20" fillId="2" borderId="31" xfId="0" applyFont="1" applyFill="1" applyBorder="1"/>
    <xf numFmtId="0" fontId="20" fillId="2" borderId="32" xfId="0" applyFont="1" applyFill="1" applyBorder="1"/>
    <xf numFmtId="0" fontId="20" fillId="2" borderId="0" xfId="0" applyFont="1" applyFill="1" applyBorder="1"/>
    <xf numFmtId="0" fontId="20" fillId="2" borderId="33" xfId="0" applyFont="1" applyFill="1" applyBorder="1"/>
    <xf numFmtId="0" fontId="0" fillId="2" borderId="32" xfId="0" applyFill="1" applyBorder="1"/>
    <xf numFmtId="0" fontId="4" fillId="0" borderId="34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3" fontId="21" fillId="2" borderId="34" xfId="0" applyNumberFormat="1" applyFont="1" applyFill="1" applyBorder="1"/>
    <xf numFmtId="0" fontId="23" fillId="0" borderId="37" xfId="0" applyFont="1" applyBorder="1" applyAlignment="1">
      <alignment vertical="center" wrapText="1"/>
    </xf>
    <xf numFmtId="0" fontId="1" fillId="0" borderId="0" xfId="0" applyFont="1"/>
    <xf numFmtId="0" fontId="23" fillId="0" borderId="38" xfId="0" applyFont="1" applyBorder="1" applyAlignment="1"/>
    <xf numFmtId="0" fontId="23" fillId="2" borderId="39" xfId="0" applyFont="1" applyFill="1" applyBorder="1" applyAlignment="1"/>
    <xf numFmtId="3" fontId="1" fillId="2" borderId="2" xfId="0" applyNumberFormat="1" applyFont="1" applyFill="1" applyBorder="1"/>
    <xf numFmtId="164" fontId="1" fillId="2" borderId="40" xfId="0" applyNumberFormat="1" applyFont="1" applyFill="1" applyBorder="1"/>
    <xf numFmtId="0" fontId="1" fillId="2" borderId="2" xfId="0" applyFont="1" applyFill="1" applyBorder="1"/>
    <xf numFmtId="0" fontId="23" fillId="2" borderId="32" xfId="0" applyFont="1" applyFill="1" applyBorder="1" applyAlignment="1"/>
    <xf numFmtId="0" fontId="1" fillId="0" borderId="2" xfId="0" applyFont="1" applyBorder="1"/>
    <xf numFmtId="165" fontId="21" fillId="6" borderId="42" xfId="0" applyNumberFormat="1" applyFont="1" applyFill="1" applyBorder="1"/>
    <xf numFmtId="0" fontId="7" fillId="7" borderId="42" xfId="0" applyFont="1" applyFill="1" applyBorder="1"/>
    <xf numFmtId="0" fontId="7" fillId="7" borderId="44" xfId="0" applyFont="1" applyFill="1" applyBorder="1"/>
    <xf numFmtId="0" fontId="24" fillId="2" borderId="24" xfId="0" applyFont="1" applyFill="1" applyBorder="1"/>
    <xf numFmtId="0" fontId="25" fillId="0" borderId="14" xfId="0" applyFont="1" applyBorder="1"/>
    <xf numFmtId="164" fontId="25" fillId="0" borderId="14" xfId="0" applyNumberFormat="1" applyFont="1" applyBorder="1"/>
    <xf numFmtId="0" fontId="11" fillId="0" borderId="45" xfId="0" applyFont="1" applyBorder="1"/>
    <xf numFmtId="0" fontId="3" fillId="0" borderId="0" xfId="0" applyFont="1" applyBorder="1"/>
    <xf numFmtId="0" fontId="3" fillId="2" borderId="45" xfId="0" applyFont="1" applyFill="1" applyBorder="1"/>
    <xf numFmtId="0" fontId="16" fillId="2" borderId="2" xfId="0" applyFont="1" applyFill="1" applyBorder="1"/>
    <xf numFmtId="0" fontId="16" fillId="2" borderId="0" xfId="0" applyFont="1" applyFill="1" applyBorder="1"/>
    <xf numFmtId="0" fontId="27" fillId="2" borderId="2" xfId="0" applyFont="1" applyFill="1" applyBorder="1"/>
    <xf numFmtId="0" fontId="27" fillId="2" borderId="0" xfId="0" applyFont="1" applyFill="1" applyBorder="1"/>
    <xf numFmtId="0" fontId="26" fillId="0" borderId="14" xfId="0" applyFont="1" applyBorder="1"/>
    <xf numFmtId="0" fontId="16" fillId="0" borderId="0" xfId="0" applyFont="1"/>
    <xf numFmtId="0" fontId="8" fillId="0" borderId="0" xfId="0" applyFont="1" applyBorder="1" applyAlignment="1">
      <alignment horizontal="center"/>
    </xf>
    <xf numFmtId="0" fontId="6" fillId="0" borderId="46" xfId="0" applyFont="1" applyBorder="1" applyAlignment="1">
      <alignment horizontal="center"/>
    </xf>
    <xf numFmtId="0" fontId="3" fillId="0" borderId="8" xfId="0" applyFont="1" applyBorder="1" applyAlignment="1">
      <alignment vertical="center" shrinkToFit="1"/>
    </xf>
    <xf numFmtId="0" fontId="3" fillId="0" borderId="47" xfId="0" applyFont="1" applyBorder="1" applyAlignment="1">
      <alignment vertical="center" shrinkToFit="1"/>
    </xf>
    <xf numFmtId="3" fontId="5" fillId="0" borderId="9" xfId="0" applyNumberFormat="1" applyFont="1" applyFill="1" applyBorder="1" applyAlignment="1">
      <alignment horizontal="right"/>
    </xf>
    <xf numFmtId="0" fontId="11" fillId="0" borderId="8" xfId="0" applyFont="1" applyBorder="1" applyAlignment="1">
      <alignment vertical="center" shrinkToFit="1"/>
    </xf>
    <xf numFmtId="0" fontId="3" fillId="0" borderId="8" xfId="0" applyFont="1" applyBorder="1" applyAlignment="1">
      <alignment vertical="center"/>
    </xf>
    <xf numFmtId="0" fontId="8" fillId="0" borderId="20" xfId="0" applyFont="1" applyBorder="1" applyAlignment="1">
      <alignment horizontal="center"/>
    </xf>
    <xf numFmtId="0" fontId="28" fillId="2" borderId="1" xfId="0" applyFont="1" applyFill="1" applyBorder="1"/>
    <xf numFmtId="0" fontId="28" fillId="2" borderId="4" xfId="0" applyFont="1" applyFill="1" applyBorder="1"/>
    <xf numFmtId="0" fontId="28" fillId="0" borderId="4" xfId="0" applyFont="1" applyBorder="1"/>
    <xf numFmtId="0" fontId="28" fillId="2" borderId="24" xfId="0" applyFont="1" applyFill="1" applyBorder="1"/>
    <xf numFmtId="3" fontId="10" fillId="0" borderId="9" xfId="0" applyNumberFormat="1" applyFont="1" applyBorder="1"/>
    <xf numFmtId="3" fontId="10" fillId="0" borderId="20" xfId="0" applyNumberFormat="1" applyFont="1" applyBorder="1"/>
    <xf numFmtId="0" fontId="2" fillId="2" borderId="48" xfId="0" applyFont="1" applyFill="1" applyBorder="1" applyAlignment="1">
      <alignment vertical="center"/>
    </xf>
    <xf numFmtId="0" fontId="5" fillId="0" borderId="49" xfId="0" applyFont="1" applyBorder="1" applyAlignment="1">
      <alignment horizontal="center"/>
    </xf>
    <xf numFmtId="0" fontId="5" fillId="0" borderId="51" xfId="0" applyFont="1" applyBorder="1"/>
    <xf numFmtId="0" fontId="20" fillId="2" borderId="52" xfId="0" applyFont="1" applyFill="1" applyBorder="1"/>
    <xf numFmtId="3" fontId="0" fillId="0" borderId="54" xfId="0" applyNumberFormat="1" applyBorder="1"/>
    <xf numFmtId="164" fontId="10" fillId="4" borderId="5" xfId="0" applyNumberFormat="1" applyFont="1" applyFill="1" applyBorder="1"/>
    <xf numFmtId="164" fontId="0" fillId="2" borderId="14" xfId="0" applyNumberFormat="1" applyFill="1" applyBorder="1"/>
    <xf numFmtId="0" fontId="4" fillId="8" borderId="14" xfId="0" applyFont="1" applyFill="1" applyBorder="1" applyAlignment="1">
      <alignment horizontal="center"/>
    </xf>
    <xf numFmtId="0" fontId="4" fillId="8" borderId="62" xfId="0" applyFont="1" applyFill="1" applyBorder="1" applyAlignment="1">
      <alignment horizontal="center"/>
    </xf>
    <xf numFmtId="3" fontId="18" fillId="0" borderId="63" xfId="0" applyNumberFormat="1" applyFont="1" applyFill="1" applyBorder="1"/>
    <xf numFmtId="3" fontId="18" fillId="0" borderId="65" xfId="0" applyNumberFormat="1" applyFont="1" applyFill="1" applyBorder="1"/>
    <xf numFmtId="0" fontId="3" fillId="0" borderId="12" xfId="0" applyFont="1" applyBorder="1"/>
    <xf numFmtId="3" fontId="3" fillId="0" borderId="9" xfId="0" applyNumberFormat="1" applyFont="1" applyBorder="1"/>
    <xf numFmtId="3" fontId="3" fillId="0" borderId="69" xfId="0" applyNumberFormat="1" applyFont="1" applyFill="1" applyBorder="1"/>
    <xf numFmtId="0" fontId="8" fillId="0" borderId="57" xfId="0" applyFont="1" applyBorder="1" applyAlignment="1">
      <alignment horizontal="center"/>
    </xf>
    <xf numFmtId="0" fontId="6" fillId="0" borderId="53" xfId="0" applyFont="1" applyBorder="1" applyAlignment="1">
      <alignment horizontal="center"/>
    </xf>
    <xf numFmtId="3" fontId="5" fillId="0" borderId="25" xfId="0" applyNumberFormat="1" applyFont="1" applyFill="1" applyBorder="1"/>
    <xf numFmtId="3" fontId="5" fillId="0" borderId="9" xfId="0" applyNumberFormat="1" applyFont="1" applyFill="1" applyBorder="1" applyAlignment="1">
      <alignment vertical="center"/>
    </xf>
    <xf numFmtId="3" fontId="5" fillId="0" borderId="22" xfId="0" applyNumberFormat="1" applyFont="1" applyFill="1" applyBorder="1" applyAlignment="1">
      <alignment vertical="center"/>
    </xf>
    <xf numFmtId="3" fontId="5" fillId="0" borderId="12" xfId="0" applyNumberFormat="1" applyFont="1" applyFill="1" applyBorder="1" applyAlignment="1">
      <alignment vertical="center"/>
    </xf>
    <xf numFmtId="3" fontId="3" fillId="10" borderId="22" xfId="0" applyNumberFormat="1" applyFont="1" applyFill="1" applyBorder="1" applyAlignment="1">
      <alignment vertical="center"/>
    </xf>
    <xf numFmtId="3" fontId="3" fillId="10" borderId="9" xfId="0" applyNumberFormat="1" applyFont="1" applyFill="1" applyBorder="1"/>
    <xf numFmtId="3" fontId="3" fillId="10" borderId="9" xfId="0" applyNumberFormat="1" applyFont="1" applyFill="1" applyBorder="1" applyAlignment="1">
      <alignment vertical="center"/>
    </xf>
    <xf numFmtId="3" fontId="3" fillId="10" borderId="25" xfId="0" applyNumberFormat="1" applyFont="1" applyFill="1" applyBorder="1"/>
    <xf numFmtId="164" fontId="3" fillId="10" borderId="53" xfId="1" applyNumberFormat="1" applyFont="1" applyFill="1" applyBorder="1" applyAlignment="1">
      <alignment vertical="center"/>
    </xf>
    <xf numFmtId="164" fontId="3" fillId="10" borderId="55" xfId="1" applyNumberFormat="1" applyFont="1" applyFill="1" applyBorder="1"/>
    <xf numFmtId="164" fontId="3" fillId="10" borderId="55" xfId="1" applyNumberFormat="1" applyFont="1" applyFill="1" applyBorder="1" applyAlignment="1">
      <alignment vertical="center"/>
    </xf>
    <xf numFmtId="164" fontId="3" fillId="10" borderId="56" xfId="1" applyNumberFormat="1" applyFont="1" applyFill="1" applyBorder="1"/>
    <xf numFmtId="0" fontId="30" fillId="11" borderId="8" xfId="0" applyFont="1" applyFill="1" applyBorder="1" applyAlignment="1">
      <alignment vertical="center"/>
    </xf>
    <xf numFmtId="3" fontId="17" fillId="2" borderId="22" xfId="0" applyNumberFormat="1" applyFont="1" applyFill="1" applyBorder="1" applyAlignment="1">
      <alignment horizontal="right"/>
    </xf>
    <xf numFmtId="3" fontId="10" fillId="12" borderId="22" xfId="0" applyNumberFormat="1" applyFont="1" applyFill="1" applyBorder="1"/>
    <xf numFmtId="3" fontId="10" fillId="12" borderId="25" xfId="0" applyNumberFormat="1" applyFont="1" applyFill="1" applyBorder="1"/>
    <xf numFmtId="3" fontId="10" fillId="12" borderId="9" xfId="0" applyNumberFormat="1" applyFont="1" applyFill="1" applyBorder="1"/>
    <xf numFmtId="3" fontId="10" fillId="12" borderId="54" xfId="0" applyNumberFormat="1" applyFont="1" applyFill="1" applyBorder="1"/>
    <xf numFmtId="3" fontId="10" fillId="13" borderId="59" xfId="0" applyNumberFormat="1" applyFont="1" applyFill="1" applyBorder="1"/>
    <xf numFmtId="3" fontId="10" fillId="13" borderId="9" xfId="0" applyNumberFormat="1" applyFont="1" applyFill="1" applyBorder="1"/>
    <xf numFmtId="3" fontId="10" fillId="13" borderId="50" xfId="0" applyNumberFormat="1" applyFont="1" applyFill="1" applyBorder="1"/>
    <xf numFmtId="3" fontId="10" fillId="13" borderId="20" xfId="0" applyNumberFormat="1" applyFont="1" applyFill="1" applyBorder="1"/>
    <xf numFmtId="0" fontId="31" fillId="0" borderId="4" xfId="0" applyFont="1" applyBorder="1"/>
    <xf numFmtId="0" fontId="31" fillId="0" borderId="24" xfId="0" applyFont="1" applyBorder="1"/>
    <xf numFmtId="0" fontId="31" fillId="0" borderId="2" xfId="0" applyFont="1" applyBorder="1"/>
    <xf numFmtId="0" fontId="31" fillId="2" borderId="14" xfId="0" applyFont="1" applyFill="1" applyBorder="1"/>
    <xf numFmtId="0" fontId="31" fillId="0" borderId="58" xfId="0" applyFont="1" applyBorder="1"/>
    <xf numFmtId="0" fontId="31" fillId="0" borderId="26" xfId="0" applyFont="1" applyBorder="1"/>
    <xf numFmtId="0" fontId="31" fillId="0" borderId="27" xfId="0" applyFont="1" applyBorder="1"/>
    <xf numFmtId="0" fontId="31" fillId="0" borderId="28" xfId="0" applyFont="1" applyBorder="1"/>
    <xf numFmtId="0" fontId="30" fillId="11" borderId="21" xfId="0" applyFont="1" applyFill="1" applyBorder="1"/>
    <xf numFmtId="0" fontId="30" fillId="11" borderId="21" xfId="0" applyFont="1" applyFill="1" applyBorder="1" applyAlignment="1">
      <alignment vertical="center" wrapText="1"/>
    </xf>
    <xf numFmtId="164" fontId="31" fillId="12" borderId="53" xfId="0" applyNumberFormat="1" applyFont="1" applyFill="1" applyBorder="1"/>
    <xf numFmtId="164" fontId="31" fillId="12" borderId="55" xfId="0" applyNumberFormat="1" applyFont="1" applyFill="1" applyBorder="1"/>
    <xf numFmtId="164" fontId="31" fillId="12" borderId="56" xfId="0" applyNumberFormat="1" applyFont="1" applyFill="1" applyBorder="1"/>
    <xf numFmtId="164" fontId="31" fillId="12" borderId="57" xfId="0" applyNumberFormat="1" applyFont="1" applyFill="1" applyBorder="1"/>
    <xf numFmtId="164" fontId="31" fillId="13" borderId="56" xfId="0" applyNumberFormat="1" applyFont="1" applyFill="1" applyBorder="1"/>
    <xf numFmtId="164" fontId="31" fillId="13" borderId="55" xfId="0" applyNumberFormat="1" applyFont="1" applyFill="1" applyBorder="1"/>
    <xf numFmtId="164" fontId="31" fillId="13" borderId="60" xfId="0" applyNumberFormat="1" applyFont="1" applyFill="1" applyBorder="1"/>
    <xf numFmtId="164" fontId="31" fillId="13" borderId="61" xfId="0" applyNumberFormat="1" applyFont="1" applyFill="1" applyBorder="1"/>
    <xf numFmtId="0" fontId="30" fillId="11" borderId="23" xfId="0" applyFont="1" applyFill="1" applyBorder="1"/>
    <xf numFmtId="3" fontId="29" fillId="13" borderId="34" xfId="0" applyNumberFormat="1" applyFont="1" applyFill="1" applyBorder="1"/>
    <xf numFmtId="3" fontId="29" fillId="13" borderId="64" xfId="0" applyNumberFormat="1" applyFont="1" applyFill="1" applyBorder="1"/>
    <xf numFmtId="3" fontId="29" fillId="13" borderId="66" xfId="0" applyNumberFormat="1" applyFont="1" applyFill="1" applyBorder="1"/>
    <xf numFmtId="164" fontId="29" fillId="13" borderId="35" xfId="0" applyNumberFormat="1" applyFont="1" applyFill="1" applyBorder="1"/>
    <xf numFmtId="164" fontId="29" fillId="13" borderId="68" xfId="0" applyNumberFormat="1" applyFont="1" applyFill="1" applyBorder="1"/>
    <xf numFmtId="164" fontId="29" fillId="13" borderId="67" xfId="0" applyNumberFormat="1" applyFont="1" applyFill="1" applyBorder="1"/>
    <xf numFmtId="0" fontId="32" fillId="11" borderId="41" xfId="0" applyFont="1" applyFill="1" applyBorder="1"/>
    <xf numFmtId="164" fontId="10" fillId="9" borderId="46" xfId="0" applyNumberFormat="1" applyFont="1" applyFill="1" applyBorder="1" applyAlignment="1">
      <alignment vertical="center"/>
    </xf>
    <xf numFmtId="3" fontId="1" fillId="12" borderId="25" xfId="0" applyNumberFormat="1" applyFont="1" applyFill="1" applyBorder="1"/>
    <xf numFmtId="0" fontId="8" fillId="0" borderId="70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61" xfId="0" applyFont="1" applyBorder="1" applyAlignment="1">
      <alignment horizontal="center"/>
    </xf>
    <xf numFmtId="0" fontId="30" fillId="11" borderId="71" xfId="0" applyFont="1" applyFill="1" applyBorder="1"/>
    <xf numFmtId="0" fontId="5" fillId="0" borderId="54" xfId="0" applyFont="1" applyBorder="1" applyAlignment="1">
      <alignment horizontal="center"/>
    </xf>
    <xf numFmtId="3" fontId="4" fillId="0" borderId="72" xfId="0" applyNumberFormat="1" applyFont="1" applyBorder="1" applyAlignment="1">
      <alignment horizontal="center"/>
    </xf>
    <xf numFmtId="164" fontId="4" fillId="0" borderId="45" xfId="0" applyNumberFormat="1" applyFont="1" applyBorder="1" applyAlignment="1">
      <alignment horizontal="center"/>
    </xf>
    <xf numFmtId="0" fontId="4" fillId="0" borderId="73" xfId="0" applyFont="1" applyBorder="1" applyAlignment="1">
      <alignment horizontal="center"/>
    </xf>
    <xf numFmtId="3" fontId="4" fillId="2" borderId="74" xfId="0" applyNumberFormat="1" applyFont="1" applyFill="1" applyBorder="1" applyAlignment="1">
      <alignment horizontal="center"/>
    </xf>
    <xf numFmtId="164" fontId="4" fillId="2" borderId="75" xfId="0" applyNumberFormat="1" applyFont="1" applyFill="1" applyBorder="1" applyAlignment="1">
      <alignment horizontal="center"/>
    </xf>
    <xf numFmtId="0" fontId="30" fillId="0" borderId="58" xfId="0" applyFont="1" applyBorder="1"/>
    <xf numFmtId="3" fontId="5" fillId="0" borderId="73" xfId="0" applyNumberFormat="1" applyFont="1" applyBorder="1" applyAlignment="1">
      <alignment horizontal="center"/>
    </xf>
    <xf numFmtId="3" fontId="5" fillId="13" borderId="73" xfId="0" applyNumberFormat="1" applyFont="1" applyFill="1" applyBorder="1" applyAlignment="1">
      <alignment horizontal="center"/>
    </xf>
    <xf numFmtId="164" fontId="31" fillId="13" borderId="76" xfId="0" applyNumberFormat="1" applyFont="1" applyFill="1" applyBorder="1" applyAlignment="1">
      <alignment horizontal="center"/>
    </xf>
    <xf numFmtId="164" fontId="21" fillId="13" borderId="43" xfId="0" applyNumberFormat="1" applyFont="1" applyFill="1" applyBorder="1"/>
    <xf numFmtId="0" fontId="17" fillId="11" borderId="64" xfId="0" applyFont="1" applyFill="1" applyBorder="1" applyAlignment="1">
      <alignment vertical="center"/>
    </xf>
    <xf numFmtId="0" fontId="4" fillId="11" borderId="8" xfId="0" applyFont="1" applyFill="1" applyBorder="1" applyAlignment="1">
      <alignment vertical="center"/>
    </xf>
    <xf numFmtId="0" fontId="20" fillId="11" borderId="36" xfId="0" applyFont="1" applyFill="1" applyBorder="1" applyAlignment="1">
      <alignment vertical="center" wrapText="1"/>
    </xf>
  </cellXfs>
  <cellStyles count="2">
    <cellStyle name="Prozent" xfId="1" builtinId="5"/>
    <cellStyle name="Standard" xfId="0" builtinId="0"/>
  </cellStyles>
  <dxfs count="0"/>
  <tableStyles count="0" defaultTableStyle="TableStyleMedium9" defaultPivotStyle="PivotStyleLight16"/>
</styleSheet>
</file>

<file path=xl/_rels/workbook.xml.rels><?xml version='1.0' encoding='UTF-8' standalone='no' ?><Relationships xmlns="http://schemas.openxmlformats.org/package/2006/relationships"><Relationship Id="rId8" Type="http://schemas.openxmlformats.org/officeDocument/2006/relationships/styles" Target="styles.xml"></Relationship><Relationship Id="rId3" Type="http://schemas.openxmlformats.org/officeDocument/2006/relationships/worksheet" Target="worksheets/sheet3.xml"></Relationship><Relationship Id="rId7" Type="http://schemas.openxmlformats.org/officeDocument/2006/relationships/theme" Target="theme/theme1.xml"></Relationship><Relationship Id="rId2" Type="http://schemas.openxmlformats.org/officeDocument/2006/relationships/worksheet" Target="worksheets/sheet2.xml"></Relationship><Relationship Id="rId1" Type="http://schemas.openxmlformats.org/officeDocument/2006/relationships/worksheet" Target="worksheets/sheet1.xml"></Relationship><Relationship Id="rId6" Type="http://schemas.openxmlformats.org/officeDocument/2006/relationships/worksheet" Target="worksheets/sheet6.xml"></Relationship><Relationship Id="rId5" Type="http://schemas.openxmlformats.org/officeDocument/2006/relationships/worksheet" Target="worksheets/sheet5.xml"></Relationship><Relationship Id="rId10" Type="http://schemas.openxmlformats.org/officeDocument/2006/relationships/calcChain" Target="calcChain.xml"></Relationship><Relationship Id="rId4" Type="http://schemas.openxmlformats.org/officeDocument/2006/relationships/worksheet" Target="worksheets/sheet4.xml"></Relationship><Relationship Id="rId9" Type="http://schemas.openxmlformats.org/officeDocument/2006/relationships/sharedStrings" Target="sharedStrings.xml"></Relationship><Relationship Id="rId11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8"/>
  <sheetViews>
    <sheetView showGridLines="0" tabSelected="1" workbookViewId="0">
      <pane ySplit="4" topLeftCell="A5" activePane="bottomLeft" state="frozen"/>
      <selection activeCell="G5" sqref="G5"/>
      <selection pane="bottomLeft" activeCell="I22" sqref="I22"/>
    </sheetView>
  </sheetViews>
  <sheetFormatPr baseColWidth="10" defaultRowHeight="12.75"/>
  <cols>
    <col min="1" max="1" width="44" customWidth="1"/>
    <col min="2" max="2" width="7.28515625" customWidth="1"/>
    <col min="3" max="3" width="6.28515625" customWidth="1"/>
    <col min="4" max="4" width="7.28515625" customWidth="1"/>
    <col min="5" max="5" width="5.85546875" style="38" customWidth="1"/>
    <col min="6" max="6" width="8" style="94" customWidth="1"/>
    <col min="7" max="7" width="6.42578125" style="87" customWidth="1"/>
  </cols>
  <sheetData>
    <row r="1" spans="1:11" s="5" customFormat="1" ht="18" customHeight="1">
      <c r="A1" s="1" t="s">
        <v>0</v>
      </c>
      <c r="B1" s="2"/>
      <c r="C1" s="2"/>
      <c r="D1" s="2"/>
      <c r="E1" s="3"/>
      <c r="F1" s="89"/>
      <c r="G1" s="4"/>
      <c r="H1"/>
      <c r="I1"/>
      <c r="J1"/>
      <c r="K1"/>
    </row>
    <row r="2" spans="1:11" s="5" customFormat="1" ht="13.15" customHeight="1" thickBot="1">
      <c r="A2" s="6" t="s">
        <v>1</v>
      </c>
      <c r="B2" s="7" t="s">
        <v>2</v>
      </c>
      <c r="C2" s="8"/>
      <c r="D2" s="8"/>
      <c r="E2" s="9"/>
      <c r="F2" s="90"/>
      <c r="G2" s="88"/>
      <c r="H2"/>
      <c r="I2"/>
      <c r="J2"/>
      <c r="K2"/>
    </row>
    <row r="3" spans="1:11" ht="15" customHeight="1">
      <c r="A3" s="111" t="s">
        <v>3</v>
      </c>
      <c r="B3" s="12">
        <v>2012</v>
      </c>
      <c r="C3" s="10"/>
      <c r="D3" s="12">
        <v>2013</v>
      </c>
      <c r="E3" s="10"/>
      <c r="F3" s="96" t="s">
        <v>4</v>
      </c>
      <c r="G3" s="124" t="s">
        <v>4</v>
      </c>
    </row>
    <row r="4" spans="1:11" ht="16.899999999999999" customHeight="1" thickBot="1">
      <c r="A4" s="83"/>
      <c r="B4" s="175" t="s">
        <v>5</v>
      </c>
      <c r="C4" s="11" t="s">
        <v>22</v>
      </c>
      <c r="D4" s="95" t="s">
        <v>5</v>
      </c>
      <c r="E4" s="11" t="s">
        <v>22</v>
      </c>
      <c r="F4" s="102" t="s">
        <v>5</v>
      </c>
      <c r="G4" s="123" t="s">
        <v>6</v>
      </c>
    </row>
    <row r="5" spans="1:11" s="12" customFormat="1" ht="18" customHeight="1" thickBot="1">
      <c r="A5" s="190" t="s">
        <v>78</v>
      </c>
      <c r="B5" s="127">
        <f>SUM(B7:B8)</f>
        <v>126910</v>
      </c>
      <c r="C5" s="173">
        <f>B5/513315*1000</f>
        <v>247.23610258807943</v>
      </c>
      <c r="D5" s="127">
        <f>SUM(D7:D8)</f>
        <v>128352</v>
      </c>
      <c r="E5" s="173">
        <f>D5/515036*1000</f>
        <v>249.2097639776637</v>
      </c>
      <c r="F5" s="129">
        <f>D5-B5</f>
        <v>1442</v>
      </c>
      <c r="G5" s="133">
        <f>(D5*100/B5)-100</f>
        <v>1.1362382790954229</v>
      </c>
      <c r="H5" s="5"/>
      <c r="I5" s="5"/>
      <c r="J5" s="5"/>
      <c r="K5" s="5"/>
    </row>
    <row r="6" spans="1:11" s="14" customFormat="1" ht="14.1" customHeight="1" thickBot="1">
      <c r="A6" s="13" t="s">
        <v>7</v>
      </c>
      <c r="B6" s="23">
        <v>0</v>
      </c>
      <c r="C6" s="173">
        <f t="shared" ref="C6:C40" si="0">B6/513315*1000</f>
        <v>0</v>
      </c>
      <c r="D6" s="23">
        <v>0</v>
      </c>
      <c r="E6" s="173">
        <f t="shared" ref="E6:E40" si="1">D6/515036*1000</f>
        <v>0</v>
      </c>
      <c r="F6" s="130">
        <f>D6-B6</f>
        <v>0</v>
      </c>
      <c r="G6" s="134">
        <v>0</v>
      </c>
      <c r="H6"/>
      <c r="I6"/>
      <c r="J6"/>
      <c r="K6"/>
    </row>
    <row r="7" spans="1:11" ht="14.1" customHeight="1" thickBot="1">
      <c r="A7" s="15" t="s">
        <v>23</v>
      </c>
      <c r="B7" s="20">
        <v>101020</v>
      </c>
      <c r="C7" s="173">
        <f t="shared" si="0"/>
        <v>196.79923633636264</v>
      </c>
      <c r="D7" s="20">
        <v>102422</v>
      </c>
      <c r="E7" s="173">
        <f t="shared" si="1"/>
        <v>198.86376874626242</v>
      </c>
      <c r="F7" s="130">
        <f>D7-B7</f>
        <v>1402</v>
      </c>
      <c r="G7" s="134">
        <f>(D7*100/B7)-100</f>
        <v>1.3878439912888467</v>
      </c>
    </row>
    <row r="8" spans="1:11" ht="14.1" customHeight="1" thickBot="1">
      <c r="A8" s="17" t="s">
        <v>8</v>
      </c>
      <c r="B8" s="125">
        <v>25890</v>
      </c>
      <c r="C8" s="173">
        <f t="shared" si="0"/>
        <v>50.436866251716786</v>
      </c>
      <c r="D8" s="125">
        <f>SUM(D9:D10)</f>
        <v>25930</v>
      </c>
      <c r="E8" s="173">
        <f t="shared" si="1"/>
        <v>50.345995231401297</v>
      </c>
      <c r="F8" s="130">
        <f>D8-B8</f>
        <v>40</v>
      </c>
      <c r="G8" s="134">
        <f>(D8*100/B8)-100</f>
        <v>0.15449980687523635</v>
      </c>
    </row>
    <row r="9" spans="1:11" s="14" customFormat="1" ht="14.1" customHeight="1" thickBot="1">
      <c r="A9" s="18" t="s">
        <v>9</v>
      </c>
      <c r="B9" s="16">
        <v>3838</v>
      </c>
      <c r="C9" s="173">
        <f t="shared" si="0"/>
        <v>7.476890408423678</v>
      </c>
      <c r="D9" s="16">
        <v>3638</v>
      </c>
      <c r="E9" s="173">
        <f t="shared" si="1"/>
        <v>7.0635839048144202</v>
      </c>
      <c r="F9" s="130">
        <f t="shared" ref="F9:F40" si="2">D9-B9</f>
        <v>-200</v>
      </c>
      <c r="G9" s="134">
        <f t="shared" ref="G9:G40" si="3">(D9*100/B9)-100</f>
        <v>-5.2110474205315285</v>
      </c>
      <c r="H9"/>
      <c r="I9"/>
      <c r="J9"/>
      <c r="K9"/>
    </row>
    <row r="10" spans="1:11" s="19" customFormat="1" ht="14.1" customHeight="1" thickBot="1">
      <c r="A10" s="100" t="s">
        <v>44</v>
      </c>
      <c r="B10" s="16">
        <v>22052</v>
      </c>
      <c r="C10" s="173">
        <f t="shared" si="0"/>
        <v>42.959975843293108</v>
      </c>
      <c r="D10" s="16">
        <v>22292</v>
      </c>
      <c r="E10" s="173">
        <f t="shared" si="1"/>
        <v>43.282411326586882</v>
      </c>
      <c r="F10" s="130">
        <f t="shared" si="2"/>
        <v>240</v>
      </c>
      <c r="G10" s="134">
        <f t="shared" si="3"/>
        <v>1.0883366588064547</v>
      </c>
      <c r="H10"/>
      <c r="I10"/>
      <c r="J10"/>
      <c r="K10"/>
    </row>
    <row r="11" spans="1:11" s="21" customFormat="1" ht="17.25" customHeight="1" thickTop="1" thickBot="1">
      <c r="A11" s="137" t="s">
        <v>10</v>
      </c>
      <c r="B11" s="126">
        <f>SUM(B12:B13)</f>
        <v>69</v>
      </c>
      <c r="C11" s="173">
        <f t="shared" si="0"/>
        <v>0.13442038514362525</v>
      </c>
      <c r="D11" s="126">
        <f>SUM(D12:D13)</f>
        <v>71</v>
      </c>
      <c r="E11" s="173">
        <f t="shared" si="1"/>
        <v>0.13785444124294224</v>
      </c>
      <c r="F11" s="131">
        <f t="shared" si="2"/>
        <v>2</v>
      </c>
      <c r="G11" s="135">
        <f t="shared" si="3"/>
        <v>2.8985507246376869</v>
      </c>
      <c r="H11"/>
      <c r="I11"/>
      <c r="J11"/>
      <c r="K11"/>
    </row>
    <row r="12" spans="1:11" s="24" customFormat="1" ht="14.1" customHeight="1" thickBot="1">
      <c r="A12" s="101" t="s">
        <v>71</v>
      </c>
      <c r="B12" s="23">
        <v>67</v>
      </c>
      <c r="C12" s="173">
        <f t="shared" si="0"/>
        <v>0.13052414209598395</v>
      </c>
      <c r="D12" s="23">
        <v>69</v>
      </c>
      <c r="E12" s="173">
        <f t="shared" si="1"/>
        <v>0.13397121754595795</v>
      </c>
      <c r="F12" s="130">
        <f t="shared" si="2"/>
        <v>2</v>
      </c>
      <c r="G12" s="134">
        <f t="shared" si="3"/>
        <v>2.9850746268656678</v>
      </c>
      <c r="H12"/>
      <c r="I12"/>
      <c r="J12"/>
      <c r="K12"/>
    </row>
    <row r="13" spans="1:11" s="24" customFormat="1" ht="14.1" customHeight="1" thickBot="1">
      <c r="A13" s="101" t="s">
        <v>11</v>
      </c>
      <c r="B13" s="23">
        <v>2</v>
      </c>
      <c r="C13" s="173">
        <f t="shared" si="0"/>
        <v>3.8962430476413117E-3</v>
      </c>
      <c r="D13" s="23">
        <v>2</v>
      </c>
      <c r="E13" s="173">
        <f t="shared" si="1"/>
        <v>3.8832236969842887E-3</v>
      </c>
      <c r="F13" s="130">
        <f t="shared" si="2"/>
        <v>0</v>
      </c>
      <c r="G13" s="134">
        <f t="shared" si="3"/>
        <v>0</v>
      </c>
      <c r="H13"/>
      <c r="I13"/>
      <c r="J13"/>
      <c r="K13"/>
    </row>
    <row r="14" spans="1:11" s="25" customFormat="1" ht="18" customHeight="1" thickTop="1" thickBot="1">
      <c r="A14" s="137" t="s">
        <v>12</v>
      </c>
      <c r="B14" s="126">
        <f>SUM(B15,B19,B22,B23,B26,B27,B30,B31,B34)</f>
        <v>167170</v>
      </c>
      <c r="C14" s="173">
        <f t="shared" si="0"/>
        <v>325.66747513709902</v>
      </c>
      <c r="D14" s="126">
        <f>SUM(D15,D19,D22,D23,D26,D27,D30,D31,D34)</f>
        <v>166582</v>
      </c>
      <c r="E14" s="173">
        <f t="shared" si="1"/>
        <v>323.43758494551838</v>
      </c>
      <c r="F14" s="131">
        <f t="shared" si="2"/>
        <v>-588</v>
      </c>
      <c r="G14" s="135">
        <f t="shared" ref="G14:G19" si="4">(D14*100/B14)-100</f>
        <v>-0.35173775198899193</v>
      </c>
      <c r="H14" s="5"/>
      <c r="I14" s="5"/>
      <c r="J14" s="5"/>
      <c r="K14" s="5"/>
    </row>
    <row r="15" spans="1:11" s="26" customFormat="1" ht="17.25" customHeight="1" thickBot="1">
      <c r="A15" s="137" t="s">
        <v>13</v>
      </c>
      <c r="B15" s="126">
        <f>SUM(B16:B18)</f>
        <v>40625</v>
      </c>
      <c r="C15" s="173">
        <f t="shared" si="0"/>
        <v>79.142436905214154</v>
      </c>
      <c r="D15" s="126">
        <f>SUM(D16:D18)</f>
        <v>40501</v>
      </c>
      <c r="E15" s="173">
        <f t="shared" si="1"/>
        <v>78.637221475780336</v>
      </c>
      <c r="F15" s="131">
        <f>D15-B15</f>
        <v>-124</v>
      </c>
      <c r="G15" s="135">
        <f t="shared" si="4"/>
        <v>-0.30523076923077497</v>
      </c>
      <c r="H15"/>
      <c r="I15"/>
      <c r="J15"/>
      <c r="K15"/>
    </row>
    <row r="16" spans="1:11" s="24" customFormat="1" ht="14.1" customHeight="1" thickBot="1">
      <c r="A16" s="22" t="s">
        <v>14</v>
      </c>
      <c r="B16" s="120">
        <v>421</v>
      </c>
      <c r="C16" s="173">
        <f t="shared" si="0"/>
        <v>0.82015916152849622</v>
      </c>
      <c r="D16" s="120">
        <v>419</v>
      </c>
      <c r="E16" s="173">
        <f t="shared" si="1"/>
        <v>0.81353536451820851</v>
      </c>
      <c r="F16" s="130">
        <f>D16-B16</f>
        <v>-2</v>
      </c>
      <c r="G16" s="134">
        <f t="shared" si="4"/>
        <v>-0.4750593824227991</v>
      </c>
      <c r="H16"/>
      <c r="I16"/>
      <c r="J16"/>
      <c r="K16"/>
    </row>
    <row r="17" spans="1:11" s="24" customFormat="1" ht="14.1" customHeight="1" thickBot="1">
      <c r="A17" s="22" t="s">
        <v>35</v>
      </c>
      <c r="B17" s="23">
        <v>3333</v>
      </c>
      <c r="C17" s="173">
        <f t="shared" si="0"/>
        <v>6.4930890388942464</v>
      </c>
      <c r="D17" s="23">
        <v>3381</v>
      </c>
      <c r="E17" s="173">
        <f t="shared" si="1"/>
        <v>6.56458965975194</v>
      </c>
      <c r="F17" s="130">
        <f>D17-B17</f>
        <v>48</v>
      </c>
      <c r="G17" s="134">
        <f t="shared" si="4"/>
        <v>1.4401440144014401</v>
      </c>
      <c r="H17"/>
      <c r="I17"/>
      <c r="J17"/>
      <c r="K17"/>
    </row>
    <row r="18" spans="1:11" s="27" customFormat="1" ht="14.1" customHeight="1" thickBot="1">
      <c r="A18" s="22" t="s">
        <v>15</v>
      </c>
      <c r="B18" s="23">
        <v>36871</v>
      </c>
      <c r="C18" s="173">
        <f t="shared" si="0"/>
        <v>71.829188704791406</v>
      </c>
      <c r="D18" s="23">
        <v>36701</v>
      </c>
      <c r="E18" s="173">
        <f t="shared" si="1"/>
        <v>71.259096451510189</v>
      </c>
      <c r="F18" s="130">
        <f>D18-B18</f>
        <v>-170</v>
      </c>
      <c r="G18" s="134">
        <f t="shared" si="4"/>
        <v>-0.4610669631960036</v>
      </c>
      <c r="H18"/>
      <c r="I18"/>
      <c r="J18"/>
      <c r="K18"/>
    </row>
    <row r="19" spans="1:11" s="26" customFormat="1" ht="17.25" customHeight="1" thickBot="1">
      <c r="A19" s="137" t="s">
        <v>16</v>
      </c>
      <c r="B19" s="128">
        <f>SUM(B20:B21)</f>
        <v>12573</v>
      </c>
      <c r="C19" s="173">
        <f t="shared" si="0"/>
        <v>24.493731918997106</v>
      </c>
      <c r="D19" s="128">
        <f>SUM(D20:D21)</f>
        <v>12021</v>
      </c>
      <c r="E19" s="173">
        <f t="shared" si="1"/>
        <v>23.340116030724065</v>
      </c>
      <c r="F19" s="131">
        <f>D19-B19</f>
        <v>-552</v>
      </c>
      <c r="G19" s="135">
        <f t="shared" si="4"/>
        <v>-4.3903602958721137</v>
      </c>
      <c r="H19"/>
      <c r="I19"/>
      <c r="J19"/>
      <c r="K19"/>
    </row>
    <row r="20" spans="1:11" s="24" customFormat="1" ht="14.1" customHeight="1" thickBot="1">
      <c r="A20" s="22" t="s">
        <v>36</v>
      </c>
      <c r="B20" s="23">
        <v>11559</v>
      </c>
      <c r="C20" s="173">
        <f t="shared" si="0"/>
        <v>22.518336693842961</v>
      </c>
      <c r="D20" s="23">
        <v>11005</v>
      </c>
      <c r="E20" s="173">
        <f t="shared" si="1"/>
        <v>21.367438392656048</v>
      </c>
      <c r="F20" s="130">
        <f t="shared" si="2"/>
        <v>-554</v>
      </c>
      <c r="G20" s="134">
        <f t="shared" si="3"/>
        <v>-4.7928021455143153</v>
      </c>
      <c r="H20"/>
      <c r="I20"/>
      <c r="J20"/>
      <c r="K20"/>
    </row>
    <row r="21" spans="1:11" s="24" customFormat="1" ht="13.5" customHeight="1" thickBot="1">
      <c r="A21" s="22" t="s">
        <v>17</v>
      </c>
      <c r="B21" s="23">
        <v>1014</v>
      </c>
      <c r="C21" s="173">
        <f t="shared" si="0"/>
        <v>1.9753952251541449</v>
      </c>
      <c r="D21" s="23">
        <v>1016</v>
      </c>
      <c r="E21" s="173">
        <f t="shared" si="1"/>
        <v>1.9726776380680184</v>
      </c>
      <c r="F21" s="130">
        <f t="shared" si="2"/>
        <v>2</v>
      </c>
      <c r="G21" s="134">
        <f t="shared" si="3"/>
        <v>0.19723865877712399</v>
      </c>
      <c r="H21"/>
      <c r="I21"/>
      <c r="J21"/>
      <c r="K21"/>
    </row>
    <row r="22" spans="1:11" s="26" customFormat="1" ht="17.25" customHeight="1" thickBot="1">
      <c r="A22" s="137" t="s">
        <v>33</v>
      </c>
      <c r="B22" s="126">
        <v>18782</v>
      </c>
      <c r="C22" s="173">
        <f t="shared" si="0"/>
        <v>36.589618460399564</v>
      </c>
      <c r="D22" s="126">
        <v>18507</v>
      </c>
      <c r="E22" s="173">
        <f t="shared" si="1"/>
        <v>35.933410480044117</v>
      </c>
      <c r="F22" s="131">
        <f t="shared" si="2"/>
        <v>-275</v>
      </c>
      <c r="G22" s="135">
        <f t="shared" si="3"/>
        <v>-1.4641678202534365</v>
      </c>
      <c r="H22"/>
      <c r="I22"/>
      <c r="J22"/>
      <c r="K22"/>
    </row>
    <row r="23" spans="1:11" s="26" customFormat="1" ht="17.25" customHeight="1" thickBot="1">
      <c r="A23" s="137" t="s">
        <v>18</v>
      </c>
      <c r="B23" s="126">
        <f>SUM(B24:B25)</f>
        <v>22151</v>
      </c>
      <c r="C23" s="173">
        <f t="shared" si="0"/>
        <v>43.152839874151347</v>
      </c>
      <c r="D23" s="126">
        <f>SUM(D24:D25)</f>
        <v>21917</v>
      </c>
      <c r="E23" s="173">
        <f t="shared" si="1"/>
        <v>42.554306883402326</v>
      </c>
      <c r="F23" s="131">
        <f t="shared" si="2"/>
        <v>-234</v>
      </c>
      <c r="G23" s="135">
        <f t="shared" si="3"/>
        <v>-1.0563857162204897</v>
      </c>
      <c r="H23"/>
      <c r="I23"/>
      <c r="J23"/>
      <c r="K23"/>
    </row>
    <row r="24" spans="1:11" s="24" customFormat="1" ht="14.1" customHeight="1" thickBot="1">
      <c r="A24" s="101" t="s">
        <v>19</v>
      </c>
      <c r="B24" s="23">
        <v>17136</v>
      </c>
      <c r="C24" s="173">
        <f t="shared" si="0"/>
        <v>33.383010432190758</v>
      </c>
      <c r="D24" s="23">
        <v>17116</v>
      </c>
      <c r="E24" s="173">
        <f t="shared" si="1"/>
        <v>33.23262839879154</v>
      </c>
      <c r="F24" s="130">
        <f t="shared" si="2"/>
        <v>-20</v>
      </c>
      <c r="G24" s="134">
        <f t="shared" si="3"/>
        <v>-0.11671335200746569</v>
      </c>
      <c r="H24"/>
      <c r="I24"/>
      <c r="J24"/>
      <c r="K24"/>
    </row>
    <row r="25" spans="1:11" s="27" customFormat="1" ht="14.1" customHeight="1" thickBot="1">
      <c r="A25" s="101" t="s">
        <v>37</v>
      </c>
      <c r="B25" s="23">
        <v>5015</v>
      </c>
      <c r="C25" s="173">
        <f t="shared" si="0"/>
        <v>9.7698294419605904</v>
      </c>
      <c r="D25" s="23">
        <v>4801</v>
      </c>
      <c r="E25" s="173">
        <f t="shared" si="1"/>
        <v>9.3216784846107839</v>
      </c>
      <c r="F25" s="130">
        <f t="shared" si="2"/>
        <v>-214</v>
      </c>
      <c r="G25" s="134">
        <f t="shared" si="3"/>
        <v>-4.2671984047856455</v>
      </c>
      <c r="H25"/>
      <c r="I25"/>
      <c r="J25"/>
      <c r="K25"/>
    </row>
    <row r="26" spans="1:11" s="26" customFormat="1" ht="17.25" customHeight="1" thickBot="1">
      <c r="A26" s="191" t="s">
        <v>79</v>
      </c>
      <c r="B26" s="99">
        <v>3793</v>
      </c>
      <c r="C26" s="173">
        <f t="shared" si="0"/>
        <v>7.389224939851748</v>
      </c>
      <c r="D26" s="99">
        <v>3629</v>
      </c>
      <c r="E26" s="173">
        <f t="shared" si="1"/>
        <v>7.0461093981779914</v>
      </c>
      <c r="F26" s="130">
        <f>D26-B26</f>
        <v>-164</v>
      </c>
      <c r="G26" s="134">
        <f>(D26*100/B26)-100</f>
        <v>-4.3237542842077517</v>
      </c>
      <c r="H26"/>
      <c r="I26"/>
      <c r="J26"/>
      <c r="K26"/>
    </row>
    <row r="27" spans="1:11" s="14" customFormat="1" ht="17.25" customHeight="1" thickBot="1">
      <c r="A27" s="137" t="s">
        <v>20</v>
      </c>
      <c r="B27" s="126">
        <f>SUM(B28:B29)</f>
        <v>5657</v>
      </c>
      <c r="C27" s="173">
        <f t="shared" si="0"/>
        <v>11.02052346025345</v>
      </c>
      <c r="D27" s="126">
        <f>SUM(D28:D29)</f>
        <v>5711</v>
      </c>
      <c r="E27" s="173">
        <f t="shared" si="1"/>
        <v>11.088545266738636</v>
      </c>
      <c r="F27" s="131">
        <f t="shared" si="2"/>
        <v>54</v>
      </c>
      <c r="G27" s="135">
        <f t="shared" si="3"/>
        <v>0.95456955983736691</v>
      </c>
      <c r="H27"/>
      <c r="I27"/>
      <c r="J27"/>
      <c r="K27"/>
    </row>
    <row r="28" spans="1:11" s="14" customFormat="1" ht="14.25" customHeight="1" thickBot="1">
      <c r="A28" s="101" t="s">
        <v>24</v>
      </c>
      <c r="B28" s="23">
        <v>2399</v>
      </c>
      <c r="C28" s="173">
        <f t="shared" si="0"/>
        <v>4.673543535645754</v>
      </c>
      <c r="D28" s="23">
        <v>2399</v>
      </c>
      <c r="E28" s="173">
        <f t="shared" si="1"/>
        <v>4.6579268245326535</v>
      </c>
      <c r="F28" s="130">
        <f t="shared" si="2"/>
        <v>0</v>
      </c>
      <c r="G28" s="134">
        <f t="shared" si="3"/>
        <v>0</v>
      </c>
      <c r="H28"/>
      <c r="I28"/>
      <c r="J28"/>
      <c r="K28"/>
    </row>
    <row r="29" spans="1:11" s="14" customFormat="1" ht="13.5" customHeight="1" thickBot="1">
      <c r="A29" s="29" t="s">
        <v>38</v>
      </c>
      <c r="B29" s="23">
        <v>3258</v>
      </c>
      <c r="C29" s="173">
        <f t="shared" si="0"/>
        <v>6.3469799246076972</v>
      </c>
      <c r="D29" s="23">
        <v>3312</v>
      </c>
      <c r="E29" s="173">
        <f t="shared" si="1"/>
        <v>6.430618442205982</v>
      </c>
      <c r="F29" s="130">
        <f t="shared" si="2"/>
        <v>54</v>
      </c>
      <c r="G29" s="134">
        <f t="shared" si="3"/>
        <v>1.6574585635359114</v>
      </c>
      <c r="H29"/>
      <c r="I29"/>
      <c r="J29"/>
      <c r="K29"/>
    </row>
    <row r="30" spans="1:11" s="28" customFormat="1" ht="17.25" customHeight="1" thickBot="1">
      <c r="A30" s="137" t="s">
        <v>67</v>
      </c>
      <c r="B30" s="126">
        <v>10410</v>
      </c>
      <c r="C30" s="173">
        <f t="shared" si="0"/>
        <v>20.279945062973027</v>
      </c>
      <c r="D30" s="126">
        <v>10648</v>
      </c>
      <c r="E30" s="173">
        <f t="shared" si="1"/>
        <v>20.674282962744353</v>
      </c>
      <c r="F30" s="131">
        <f t="shared" si="2"/>
        <v>238</v>
      </c>
      <c r="G30" s="135">
        <f>(D30*100/B30)-100</f>
        <v>2.2862632084534056</v>
      </c>
      <c r="H30"/>
      <c r="I30"/>
      <c r="J30"/>
      <c r="K30"/>
    </row>
    <row r="31" spans="1:11" s="26" customFormat="1" ht="17.25" customHeight="1" thickBot="1">
      <c r="A31" s="191" t="s">
        <v>80</v>
      </c>
      <c r="B31" s="126">
        <f>SUM(B32:B33)</f>
        <v>2305</v>
      </c>
      <c r="C31" s="173">
        <f t="shared" si="0"/>
        <v>4.4904201124066123</v>
      </c>
      <c r="D31" s="126">
        <f>SUM(D32:D33)</f>
        <v>2393</v>
      </c>
      <c r="E31" s="173">
        <f t="shared" si="1"/>
        <v>4.6462771534417007</v>
      </c>
      <c r="F31" s="131">
        <f t="shared" si="2"/>
        <v>88</v>
      </c>
      <c r="G31" s="135">
        <f t="shared" si="3"/>
        <v>3.8177874186551009</v>
      </c>
      <c r="H31"/>
      <c r="I31"/>
      <c r="J31"/>
      <c r="K31"/>
    </row>
    <row r="32" spans="1:11" s="24" customFormat="1" ht="14.1" customHeight="1" thickBot="1">
      <c r="A32" s="22" t="s">
        <v>46</v>
      </c>
      <c r="B32" s="23">
        <v>184</v>
      </c>
      <c r="C32" s="173">
        <f t="shared" si="0"/>
        <v>0.35845436038300071</v>
      </c>
      <c r="D32" s="23">
        <v>172</v>
      </c>
      <c r="E32" s="173">
        <f t="shared" si="1"/>
        <v>0.3339572379406488</v>
      </c>
      <c r="F32" s="130">
        <f t="shared" si="2"/>
        <v>-12</v>
      </c>
      <c r="G32" s="134">
        <f t="shared" si="3"/>
        <v>-6.5217391304347814</v>
      </c>
      <c r="H32"/>
      <c r="I32"/>
      <c r="J32"/>
      <c r="K32"/>
    </row>
    <row r="33" spans="1:11" s="24" customFormat="1" ht="14.1" customHeight="1" thickBot="1">
      <c r="A33" s="22" t="s">
        <v>40</v>
      </c>
      <c r="B33" s="23">
        <v>2121</v>
      </c>
      <c r="C33" s="173">
        <f t="shared" si="0"/>
        <v>4.1319657520236115</v>
      </c>
      <c r="D33" s="23">
        <v>2221</v>
      </c>
      <c r="E33" s="173">
        <f t="shared" si="1"/>
        <v>4.3123199155010523</v>
      </c>
      <c r="F33" s="130">
        <f t="shared" si="2"/>
        <v>100</v>
      </c>
      <c r="G33" s="134">
        <f t="shared" si="3"/>
        <v>4.7147571900047183</v>
      </c>
      <c r="H33"/>
      <c r="I33"/>
      <c r="J33"/>
      <c r="K33"/>
    </row>
    <row r="34" spans="1:11" s="27" customFormat="1" ht="17.25" customHeight="1" thickBot="1">
      <c r="A34" s="137" t="s">
        <v>21</v>
      </c>
      <c r="B34" s="126">
        <f>SUM(B35:B40)</f>
        <v>50874</v>
      </c>
      <c r="C34" s="173">
        <f t="shared" si="0"/>
        <v>99.10873440285205</v>
      </c>
      <c r="D34" s="126">
        <f>SUM(D35:D40)</f>
        <v>51255</v>
      </c>
      <c r="E34" s="173">
        <f t="shared" si="1"/>
        <v>99.517315294464851</v>
      </c>
      <c r="F34" s="131">
        <f t="shared" si="2"/>
        <v>381</v>
      </c>
      <c r="G34" s="135">
        <f t="shared" si="3"/>
        <v>0.74890906946573921</v>
      </c>
      <c r="H34"/>
      <c r="I34"/>
      <c r="J34"/>
      <c r="K34"/>
    </row>
    <row r="35" spans="1:11" s="26" customFormat="1" ht="13.5" customHeight="1" thickBot="1">
      <c r="A35" s="22" t="s">
        <v>41</v>
      </c>
      <c r="B35" s="121">
        <v>11166</v>
      </c>
      <c r="C35" s="173">
        <f t="shared" si="0"/>
        <v>21.752724934981444</v>
      </c>
      <c r="D35" s="121">
        <v>11313</v>
      </c>
      <c r="E35" s="173">
        <f t="shared" si="1"/>
        <v>21.96545484199163</v>
      </c>
      <c r="F35" s="130">
        <f t="shared" si="2"/>
        <v>147</v>
      </c>
      <c r="G35" s="134">
        <f t="shared" si="3"/>
        <v>1.3164965072541577</v>
      </c>
      <c r="H35"/>
      <c r="I35"/>
      <c r="J35"/>
      <c r="K35"/>
    </row>
    <row r="36" spans="1:11" s="24" customFormat="1" ht="14.1" customHeight="1" thickBot="1">
      <c r="A36" s="97" t="s">
        <v>42</v>
      </c>
      <c r="B36" s="23">
        <v>2039</v>
      </c>
      <c r="C36" s="173">
        <f t="shared" si="0"/>
        <v>3.9722197870703178</v>
      </c>
      <c r="D36" s="23">
        <v>2064</v>
      </c>
      <c r="E36" s="173">
        <f t="shared" si="1"/>
        <v>4.0074868552877865</v>
      </c>
      <c r="F36" s="130">
        <f t="shared" si="2"/>
        <v>25</v>
      </c>
      <c r="G36" s="134">
        <f t="shared" si="3"/>
        <v>1.2260912211868629</v>
      </c>
      <c r="H36"/>
      <c r="I36"/>
      <c r="J36"/>
      <c r="K36"/>
    </row>
    <row r="37" spans="1:11" s="24" customFormat="1" ht="14.1" customHeight="1" thickBot="1">
      <c r="A37" s="97" t="s">
        <v>63</v>
      </c>
      <c r="B37" s="23">
        <v>294</v>
      </c>
      <c r="C37" s="173">
        <f t="shared" si="0"/>
        <v>0.57274772800327289</v>
      </c>
      <c r="D37" s="23">
        <v>285</v>
      </c>
      <c r="E37" s="173">
        <f t="shared" si="1"/>
        <v>0.55335937682026115</v>
      </c>
      <c r="F37" s="130">
        <f t="shared" si="2"/>
        <v>-9</v>
      </c>
      <c r="G37" s="134">
        <f t="shared" si="3"/>
        <v>-3.0612244897959187</v>
      </c>
      <c r="H37"/>
      <c r="I37"/>
      <c r="J37"/>
      <c r="K37"/>
    </row>
    <row r="38" spans="1:11" s="26" customFormat="1" ht="13.5" customHeight="1" thickBot="1">
      <c r="A38" s="97" t="s">
        <v>74</v>
      </c>
      <c r="B38" s="23">
        <v>110</v>
      </c>
      <c r="C38" s="173">
        <f t="shared" si="0"/>
        <v>0.21429336762027215</v>
      </c>
      <c r="D38" s="23">
        <v>88</v>
      </c>
      <c r="E38" s="173">
        <f t="shared" si="1"/>
        <v>0.17086184266730869</v>
      </c>
      <c r="F38" s="130">
        <f t="shared" si="2"/>
        <v>-22</v>
      </c>
      <c r="G38" s="134">
        <f t="shared" si="3"/>
        <v>-20</v>
      </c>
      <c r="H38"/>
      <c r="I38"/>
      <c r="J38"/>
      <c r="K38"/>
    </row>
    <row r="39" spans="1:11" s="24" customFormat="1" ht="14.1" customHeight="1" thickBot="1">
      <c r="A39" s="97" t="s">
        <v>64</v>
      </c>
      <c r="B39" s="23">
        <v>11905</v>
      </c>
      <c r="C39" s="173">
        <f t="shared" si="0"/>
        <v>23.192386741084906</v>
      </c>
      <c r="D39" s="23">
        <v>11896</v>
      </c>
      <c r="E39" s="173">
        <f t="shared" si="1"/>
        <v>23.097414549662549</v>
      </c>
      <c r="F39" s="130">
        <f t="shared" si="2"/>
        <v>-9</v>
      </c>
      <c r="G39" s="134">
        <f t="shared" si="3"/>
        <v>-7.5598488030237831E-2</v>
      </c>
      <c r="H39"/>
      <c r="I39"/>
      <c r="J39"/>
      <c r="K39"/>
    </row>
    <row r="40" spans="1:11" s="24" customFormat="1" ht="14.1" customHeight="1" thickBot="1">
      <c r="A40" s="98" t="s">
        <v>43</v>
      </c>
      <c r="B40" s="122">
        <v>25360</v>
      </c>
      <c r="C40" s="173">
        <f t="shared" si="0"/>
        <v>49.404361844091831</v>
      </c>
      <c r="D40" s="122">
        <v>25609</v>
      </c>
      <c r="E40" s="173">
        <f t="shared" si="1"/>
        <v>49.722737828035321</v>
      </c>
      <c r="F40" s="132">
        <f t="shared" si="2"/>
        <v>249</v>
      </c>
      <c r="G40" s="136">
        <f t="shared" si="3"/>
        <v>0.9818611987381729</v>
      </c>
      <c r="H40"/>
      <c r="I40"/>
      <c r="J40"/>
      <c r="K40"/>
    </row>
    <row r="41" spans="1:11" s="24" customFormat="1" ht="13.5">
      <c r="A41" s="103" t="s">
        <v>75</v>
      </c>
      <c r="B41" s="30"/>
      <c r="C41" s="30"/>
      <c r="D41" s="30"/>
      <c r="E41" s="31"/>
      <c r="F41" s="91"/>
      <c r="G41" s="32"/>
      <c r="H41"/>
      <c r="I41"/>
      <c r="J41"/>
      <c r="K41"/>
    </row>
    <row r="42" spans="1:11" s="24" customFormat="1" ht="13.5">
      <c r="A42" s="104" t="s">
        <v>39</v>
      </c>
      <c r="B42" s="34"/>
      <c r="C42" s="34"/>
      <c r="D42" s="34"/>
      <c r="E42" s="35"/>
      <c r="F42" s="92"/>
      <c r="G42" s="36"/>
      <c r="H42"/>
      <c r="I42"/>
      <c r="J42"/>
      <c r="K42"/>
    </row>
    <row r="43" spans="1:11" s="24" customFormat="1" ht="13.5">
      <c r="A43" s="104" t="s">
        <v>34</v>
      </c>
      <c r="B43" s="34"/>
      <c r="C43" s="34"/>
      <c r="D43" s="34"/>
      <c r="E43" s="35"/>
      <c r="F43" s="92"/>
      <c r="G43" s="36"/>
      <c r="H43"/>
      <c r="I43"/>
      <c r="J43"/>
      <c r="K43"/>
    </row>
    <row r="44" spans="1:11" s="33" customFormat="1" ht="13.5">
      <c r="A44" s="104" t="s">
        <v>72</v>
      </c>
      <c r="B44" s="34"/>
      <c r="C44" s="34"/>
      <c r="D44" s="34"/>
      <c r="E44" s="35"/>
      <c r="F44" s="92"/>
      <c r="G44" s="36"/>
      <c r="H44"/>
      <c r="I44"/>
      <c r="J44"/>
      <c r="K44"/>
    </row>
    <row r="45" spans="1:11" s="33" customFormat="1" ht="13.5">
      <c r="A45" s="104" t="s">
        <v>76</v>
      </c>
      <c r="B45" s="34"/>
      <c r="C45" s="34"/>
      <c r="D45" s="34"/>
      <c r="E45" s="35"/>
      <c r="F45" s="92"/>
      <c r="G45" s="36"/>
      <c r="H45"/>
      <c r="I45"/>
      <c r="J45"/>
      <c r="K45"/>
    </row>
    <row r="46" spans="1:11" s="33" customFormat="1" ht="13.5">
      <c r="A46" s="105" t="s">
        <v>77</v>
      </c>
      <c r="B46" s="34"/>
      <c r="C46" s="34"/>
      <c r="D46" s="34"/>
      <c r="E46" s="35"/>
      <c r="F46" s="92"/>
      <c r="G46" s="36"/>
      <c r="H46"/>
      <c r="I46"/>
      <c r="J46"/>
      <c r="K46"/>
    </row>
    <row r="47" spans="1:11" s="33" customFormat="1" ht="14.25" thickBot="1">
      <c r="A47" s="106" t="s">
        <v>73</v>
      </c>
      <c r="B47" s="84"/>
      <c r="C47" s="84"/>
      <c r="D47" s="84"/>
      <c r="E47" s="85"/>
      <c r="F47" s="93"/>
      <c r="G47" s="86"/>
      <c r="H47"/>
      <c r="I47"/>
      <c r="J47"/>
      <c r="K47"/>
    </row>
    <row r="48" spans="1:11" ht="3" customHeight="1"/>
  </sheetData>
  <phoneticPr fontId="25" type="noConversion"/>
  <printOptions gridLinesSet="0"/>
  <pageMargins left="0.78740157480314965" right="0.78740157480314965" top="0.55118110236220474" bottom="0.55118110236220474" header="0.15748031496062992" footer="0.51181102362204722"/>
  <pageSetup paperSize="9" scale="95" orientation="portrait" horizontalDpi="4294967293" verticalDpi="4294967293" r:id="rId1"/>
  <headerFooter alignWithMargins="0">
    <oddHeader>&amp;CAbfallmengenstatistik 2013</oddHeader>
    <oddFooter>&amp;LASN/A-V&amp;CBlatt 1 &amp;R&amp;8&amp;F&amp;A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E32"/>
  <sheetViews>
    <sheetView view="pageLayout" topLeftCell="A10" zoomScaleNormal="75" workbookViewId="0">
      <selection activeCell="A44" sqref="A44:A45"/>
    </sheetView>
  </sheetViews>
  <sheetFormatPr baseColWidth="10" defaultRowHeight="12.75"/>
  <cols>
    <col min="1" max="1" width="46.85546875" customWidth="1"/>
    <col min="2" max="2" width="10.140625" customWidth="1"/>
    <col min="3" max="3" width="10.28515625" customWidth="1"/>
    <col min="4" max="4" width="9" customWidth="1"/>
    <col min="5" max="5" width="7.5703125" customWidth="1"/>
  </cols>
  <sheetData>
    <row r="1" spans="1:5" s="47" customFormat="1" ht="36" customHeight="1" thickTop="1" thickBot="1">
      <c r="A1" s="109" t="s">
        <v>47</v>
      </c>
      <c r="B1" s="45"/>
      <c r="C1" s="45"/>
      <c r="D1" s="45"/>
      <c r="E1" s="46"/>
    </row>
    <row r="2" spans="1:5" ht="17.25" thickTop="1" thickBot="1">
      <c r="A2" s="112"/>
      <c r="B2" s="110">
        <v>2012</v>
      </c>
      <c r="C2" s="110">
        <v>2013</v>
      </c>
      <c r="D2" s="49" t="s">
        <v>4</v>
      </c>
      <c r="E2" s="50" t="s">
        <v>4</v>
      </c>
    </row>
    <row r="3" spans="1:5" ht="21" customHeight="1" thickBot="1">
      <c r="A3" s="155" t="s">
        <v>48</v>
      </c>
      <c r="B3" s="176" t="s">
        <v>5</v>
      </c>
      <c r="C3" s="176" t="s">
        <v>5</v>
      </c>
      <c r="D3" s="42" t="s">
        <v>5</v>
      </c>
      <c r="E3" s="177" t="s">
        <v>6</v>
      </c>
    </row>
    <row r="4" spans="1:5" s="40" customFormat="1" ht="18" customHeight="1">
      <c r="A4" s="155" t="s">
        <v>50</v>
      </c>
      <c r="B4" s="138">
        <f>SUM(B5:B7)</f>
        <v>158062</v>
      </c>
      <c r="C4" s="138">
        <f>SUM(C5:C7)</f>
        <v>160857</v>
      </c>
      <c r="D4" s="139">
        <f t="shared" ref="D4:D16" si="0">C4-B4</f>
        <v>2795</v>
      </c>
      <c r="E4" s="159">
        <f t="shared" ref="E4:E12" si="1">D4*100/B4</f>
        <v>1.7682934544672344</v>
      </c>
    </row>
    <row r="5" spans="1:5">
      <c r="A5" s="147" t="s">
        <v>52</v>
      </c>
      <c r="B5" s="52">
        <v>126910</v>
      </c>
      <c r="C5" s="52">
        <v>128352</v>
      </c>
      <c r="D5" s="140">
        <f t="shared" si="0"/>
        <v>1442</v>
      </c>
      <c r="E5" s="158">
        <f t="shared" si="1"/>
        <v>1.136238279095422</v>
      </c>
    </row>
    <row r="6" spans="1:5">
      <c r="A6" s="147" t="s">
        <v>56</v>
      </c>
      <c r="B6" s="52">
        <v>6383</v>
      </c>
      <c r="C6" s="52">
        <v>6841</v>
      </c>
      <c r="D6" s="141">
        <f t="shared" si="0"/>
        <v>458</v>
      </c>
      <c r="E6" s="158">
        <f t="shared" si="1"/>
        <v>7.1753094156352812</v>
      </c>
    </row>
    <row r="7" spans="1:5">
      <c r="A7" s="147" t="s">
        <v>45</v>
      </c>
      <c r="B7" s="52">
        <v>24769</v>
      </c>
      <c r="C7" s="52">
        <v>25664</v>
      </c>
      <c r="D7" s="141">
        <f t="shared" si="0"/>
        <v>895</v>
      </c>
      <c r="E7" s="158">
        <f t="shared" si="1"/>
        <v>3.6133877023698977</v>
      </c>
    </row>
    <row r="8" spans="1:5" s="8" customFormat="1" ht="18" customHeight="1">
      <c r="A8" s="165" t="s">
        <v>51</v>
      </c>
      <c r="B8" s="43">
        <f>SUM(B9,B13)</f>
        <v>41802</v>
      </c>
      <c r="C8" s="43">
        <f>SUM(C9,C13)</f>
        <v>42383</v>
      </c>
      <c r="D8" s="141">
        <f t="shared" si="0"/>
        <v>581</v>
      </c>
      <c r="E8" s="159">
        <f t="shared" si="1"/>
        <v>1.389885651404239</v>
      </c>
    </row>
    <row r="9" spans="1:5">
      <c r="A9" s="147" t="s">
        <v>53</v>
      </c>
      <c r="B9" s="107">
        <f>SUM(B10:B12)</f>
        <v>34796</v>
      </c>
      <c r="C9" s="107">
        <f>SUM(C10:C12)</f>
        <v>35328</v>
      </c>
      <c r="D9" s="141">
        <f t="shared" si="0"/>
        <v>532</v>
      </c>
      <c r="E9" s="158">
        <f t="shared" si="1"/>
        <v>1.5289113691228877</v>
      </c>
    </row>
    <row r="10" spans="1:5" s="14" customFormat="1">
      <c r="A10" s="147" t="s">
        <v>25</v>
      </c>
      <c r="B10" s="107">
        <v>31585</v>
      </c>
      <c r="C10" s="107">
        <v>32095</v>
      </c>
      <c r="D10" s="141">
        <f t="shared" si="0"/>
        <v>510</v>
      </c>
      <c r="E10" s="158">
        <f t="shared" si="1"/>
        <v>1.6146905176507835</v>
      </c>
    </row>
    <row r="11" spans="1:5" s="14" customFormat="1">
      <c r="A11" s="147" t="s">
        <v>65</v>
      </c>
      <c r="B11" s="107">
        <v>303</v>
      </c>
      <c r="C11" s="107">
        <v>311</v>
      </c>
      <c r="D11" s="141">
        <f t="shared" si="0"/>
        <v>8</v>
      </c>
      <c r="E11" s="158">
        <f t="shared" si="1"/>
        <v>2.6402640264026402</v>
      </c>
    </row>
    <row r="12" spans="1:5" s="14" customFormat="1">
      <c r="A12" s="147" t="s">
        <v>69</v>
      </c>
      <c r="B12" s="107">
        <v>2908</v>
      </c>
      <c r="C12" s="107">
        <v>2922</v>
      </c>
      <c r="D12" s="141">
        <f t="shared" si="0"/>
        <v>14</v>
      </c>
      <c r="E12" s="158">
        <f t="shared" si="1"/>
        <v>0.48143053645116918</v>
      </c>
    </row>
    <row r="13" spans="1:5" s="37" customFormat="1" ht="13.5" thickBot="1">
      <c r="A13" s="148" t="s">
        <v>70</v>
      </c>
      <c r="B13" s="108">
        <v>7006</v>
      </c>
      <c r="C13" s="108">
        <v>7055</v>
      </c>
      <c r="D13" s="174">
        <f t="shared" si="0"/>
        <v>49</v>
      </c>
      <c r="E13" s="159">
        <f>D13*100/B13</f>
        <v>0.69940051384527546</v>
      </c>
    </row>
    <row r="14" spans="1:5" s="37" customFormat="1" ht="29.25" customHeight="1">
      <c r="A14" s="156" t="s">
        <v>68</v>
      </c>
      <c r="B14" s="51">
        <f>SUM(B15:B16)</f>
        <v>69267</v>
      </c>
      <c r="C14" s="51">
        <f>SUM(C15:C16)</f>
        <v>70047</v>
      </c>
      <c r="D14" s="139">
        <f t="shared" si="0"/>
        <v>780</v>
      </c>
      <c r="E14" s="157">
        <f>D14*100/B14</f>
        <v>1.1260773528520074</v>
      </c>
    </row>
    <row r="15" spans="1:5" s="37" customFormat="1">
      <c r="A15" s="147" t="s">
        <v>55</v>
      </c>
      <c r="B15" s="52">
        <v>66933</v>
      </c>
      <c r="C15" s="52">
        <v>67254</v>
      </c>
      <c r="D15" s="141">
        <f t="shared" si="0"/>
        <v>321</v>
      </c>
      <c r="E15" s="158">
        <f>D15*100/B15</f>
        <v>0.47958406167361389</v>
      </c>
    </row>
    <row r="16" spans="1:5" s="37" customFormat="1" ht="13.5" thickBot="1">
      <c r="A16" s="148" t="s">
        <v>54</v>
      </c>
      <c r="B16" s="53">
        <v>2334</v>
      </c>
      <c r="C16" s="53">
        <v>2793</v>
      </c>
      <c r="D16" s="142">
        <f t="shared" si="0"/>
        <v>459</v>
      </c>
      <c r="E16" s="160">
        <f>D16*100/B16</f>
        <v>19.665809768637533</v>
      </c>
    </row>
    <row r="17" spans="1:5" s="37" customFormat="1">
      <c r="A17" s="149"/>
      <c r="B17" s="54"/>
      <c r="C17" s="54"/>
      <c r="D17" s="55"/>
      <c r="E17" s="114"/>
    </row>
    <row r="18" spans="1:5" s="37" customFormat="1" ht="13.5" thickBot="1">
      <c r="A18" s="150"/>
      <c r="B18" s="54"/>
      <c r="C18" s="54"/>
      <c r="D18" s="54"/>
      <c r="E18" s="115"/>
    </row>
    <row r="19" spans="1:5" s="8" customFormat="1" ht="24" customHeight="1" thickBot="1">
      <c r="A19" s="151"/>
      <c r="B19" s="182">
        <v>2012</v>
      </c>
      <c r="C19" s="182">
        <v>2013</v>
      </c>
      <c r="D19" s="183" t="s">
        <v>26</v>
      </c>
      <c r="E19" s="184" t="s">
        <v>4</v>
      </c>
    </row>
    <row r="20" spans="1:5" s="39" customFormat="1" ht="21" customHeight="1" thickBot="1">
      <c r="A20" s="178" t="s">
        <v>49</v>
      </c>
      <c r="B20" s="179" t="s">
        <v>5</v>
      </c>
      <c r="C20" s="179" t="s">
        <v>5</v>
      </c>
      <c r="D20" s="180" t="s">
        <v>5</v>
      </c>
      <c r="E20" s="181" t="s">
        <v>6</v>
      </c>
    </row>
    <row r="21" spans="1:5" s="56" customFormat="1" ht="21.6" customHeight="1">
      <c r="A21" s="155" t="s">
        <v>57</v>
      </c>
      <c r="B21" s="57">
        <f>SUM(B22:B24)</f>
        <v>4701</v>
      </c>
      <c r="C21" s="57">
        <f>SUM(C22:C24)</f>
        <v>10678</v>
      </c>
      <c r="D21" s="143">
        <f>C21-B21</f>
        <v>5977</v>
      </c>
      <c r="E21" s="161">
        <f>D21*100/B21</f>
        <v>127.14316102956818</v>
      </c>
    </row>
    <row r="22" spans="1:5" s="56" customFormat="1" ht="17.45" customHeight="1">
      <c r="A22" s="152" t="s">
        <v>66</v>
      </c>
      <c r="B22" s="52">
        <v>0</v>
      </c>
      <c r="C22" s="52">
        <v>0</v>
      </c>
      <c r="D22" s="143">
        <f t="shared" ref="D22:D28" si="2">C22-B22</f>
        <v>0</v>
      </c>
      <c r="E22" s="161">
        <v>0</v>
      </c>
    </row>
    <row r="23" spans="1:5" s="58" customFormat="1" ht="14.45" customHeight="1">
      <c r="A23" s="153" t="s">
        <v>59</v>
      </c>
      <c r="B23" s="52">
        <v>3339</v>
      </c>
      <c r="C23" s="52">
        <v>2423</v>
      </c>
      <c r="D23" s="144">
        <f t="shared" si="2"/>
        <v>-916</v>
      </c>
      <c r="E23" s="162">
        <f>D23*100/B23</f>
        <v>-27.433363282419887</v>
      </c>
    </row>
    <row r="24" spans="1:5" ht="13.5" thickBot="1">
      <c r="A24" s="154" t="s">
        <v>60</v>
      </c>
      <c r="B24" s="113">
        <v>1362</v>
      </c>
      <c r="C24" s="113">
        <v>8255</v>
      </c>
      <c r="D24" s="145">
        <f t="shared" si="2"/>
        <v>6893</v>
      </c>
      <c r="E24" s="163">
        <f>D24*100/B24</f>
        <v>506.09397944199708</v>
      </c>
    </row>
    <row r="25" spans="1:5" ht="13.5" thickBot="1">
      <c r="A25" s="185"/>
      <c r="B25" s="186" t="s">
        <v>27</v>
      </c>
      <c r="C25" s="186" t="s">
        <v>27</v>
      </c>
      <c r="D25" s="187" t="s">
        <v>27</v>
      </c>
      <c r="E25" s="188" t="s">
        <v>6</v>
      </c>
    </row>
    <row r="26" spans="1:5" ht="15">
      <c r="A26" s="178" t="s">
        <v>58</v>
      </c>
      <c r="B26" s="57">
        <f>SUM(B27:B28)</f>
        <v>132020</v>
      </c>
      <c r="C26" s="57">
        <f>SUM(C27:C28)</f>
        <v>148403</v>
      </c>
      <c r="D26" s="143">
        <f t="shared" si="2"/>
        <v>16383</v>
      </c>
      <c r="E26" s="161">
        <f>D26*100/B26</f>
        <v>12.409483411604302</v>
      </c>
    </row>
    <row r="27" spans="1:5" s="59" customFormat="1">
      <c r="A27" s="147" t="s">
        <v>61</v>
      </c>
      <c r="B27" s="52">
        <v>22020</v>
      </c>
      <c r="C27" s="52">
        <v>38403</v>
      </c>
      <c r="D27" s="143">
        <f t="shared" si="2"/>
        <v>16383</v>
      </c>
      <c r="E27" s="161">
        <f>D27*100/B27</f>
        <v>74.400544959128069</v>
      </c>
    </row>
    <row r="28" spans="1:5" s="58" customFormat="1" ht="14.45" customHeight="1" thickBot="1">
      <c r="A28" s="148" t="s">
        <v>62</v>
      </c>
      <c r="B28" s="53">
        <v>110000</v>
      </c>
      <c r="C28" s="53">
        <v>110000</v>
      </c>
      <c r="D28" s="146">
        <f t="shared" si="2"/>
        <v>0</v>
      </c>
      <c r="E28" s="164">
        <f>D28*100/B28</f>
        <v>0</v>
      </c>
    </row>
    <row r="29" spans="1:5" ht="13.9" customHeight="1">
      <c r="A29" s="60"/>
    </row>
    <row r="30" spans="1:5" s="37" customFormat="1" ht="13.15" customHeight="1">
      <c r="A30" s="60"/>
      <c r="B30" s="60"/>
      <c r="C30" s="60"/>
      <c r="D30" s="60"/>
      <c r="E30" s="60"/>
    </row>
    <row r="32" spans="1:5" s="60" customFormat="1" ht="18.600000000000001" customHeight="1">
      <c r="A32"/>
      <c r="B32"/>
      <c r="C32"/>
      <c r="D32"/>
      <c r="E32"/>
    </row>
  </sheetData>
  <phoneticPr fontId="25" type="noConversion"/>
  <printOptions gridLines="1" gridLinesSet="0"/>
  <pageMargins left="0.78740157499999996" right="0.67708333333333337" top="0.984251969" bottom="0.984251969" header="0.51181102300000003" footer="0.51181102300000003"/>
  <pageSetup paperSize="9" orientation="portrait" verticalDpi="360" r:id="rId1"/>
  <headerFooter alignWithMargins="0">
    <oddHeader>&amp;CAbfallmengenstatistik 2013</oddHeader>
    <oddFooter>&amp;LASN/A-V&amp;CBlatt 2&amp;R&amp;8&amp;F&amp;A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E12"/>
  <sheetViews>
    <sheetView view="pageLayout" zoomScaleNormal="85" workbookViewId="0">
      <selection activeCell="A6" sqref="A6"/>
    </sheetView>
  </sheetViews>
  <sheetFormatPr baseColWidth="10" defaultRowHeight="12.75"/>
  <cols>
    <col min="1" max="1" width="44.85546875" customWidth="1"/>
    <col min="2" max="3" width="11.28515625" customWidth="1"/>
    <col min="4" max="4" width="8.85546875" customWidth="1"/>
    <col min="5" max="5" width="7.5703125" customWidth="1"/>
  </cols>
  <sheetData>
    <row r="1" spans="1:5" s="48" customFormat="1" ht="39.6" customHeight="1" thickTop="1">
      <c r="A1" s="61" t="s">
        <v>28</v>
      </c>
      <c r="B1" s="62"/>
      <c r="C1" s="62"/>
      <c r="D1" s="62"/>
      <c r="E1" s="63"/>
    </row>
    <row r="2" spans="1:5" s="48" customFormat="1" ht="39.6" customHeight="1">
      <c r="A2" s="64"/>
      <c r="B2" s="65"/>
      <c r="C2" s="65"/>
      <c r="D2" s="65"/>
      <c r="E2" s="66"/>
    </row>
    <row r="3" spans="1:5" s="48" customFormat="1" ht="39.6" customHeight="1" thickBot="1">
      <c r="A3" s="64"/>
      <c r="B3" s="65"/>
      <c r="C3" s="65"/>
      <c r="D3" s="65"/>
      <c r="E3" s="66"/>
    </row>
    <row r="4" spans="1:5" ht="13.5" thickBot="1">
      <c r="A4" s="67"/>
      <c r="B4" s="68">
        <v>2012</v>
      </c>
      <c r="C4" s="68">
        <v>2013</v>
      </c>
      <c r="D4" s="68" t="s">
        <v>4</v>
      </c>
      <c r="E4" s="69" t="s">
        <v>4</v>
      </c>
    </row>
    <row r="5" spans="1:5" ht="13.5" thickBot="1">
      <c r="A5" s="41"/>
      <c r="B5" s="68" t="s">
        <v>5</v>
      </c>
      <c r="C5" s="68" t="s">
        <v>5</v>
      </c>
      <c r="D5" s="68" t="s">
        <v>5</v>
      </c>
      <c r="E5" s="69" t="s">
        <v>6</v>
      </c>
    </row>
    <row r="6" spans="1:5" s="44" customFormat="1" ht="42" customHeight="1" thickBot="1">
      <c r="A6" s="192" t="s">
        <v>29</v>
      </c>
      <c r="B6" s="70">
        <f>SUM(B7:B8)</f>
        <v>294149</v>
      </c>
      <c r="C6" s="70">
        <f>SUM(C7:C8)</f>
        <v>295005</v>
      </c>
      <c r="D6" s="166">
        <f>C6-B6</f>
        <v>856</v>
      </c>
      <c r="E6" s="169">
        <f>(100/B6*C6)-100</f>
        <v>0.2910089784429033</v>
      </c>
    </row>
    <row r="7" spans="1:5" s="72" customFormat="1" ht="23.45" customHeight="1">
      <c r="A7" s="71" t="s">
        <v>32</v>
      </c>
      <c r="B7" s="118">
        <v>126979</v>
      </c>
      <c r="C7" s="118">
        <v>128423</v>
      </c>
      <c r="D7" s="167">
        <f>C7-B7</f>
        <v>1444</v>
      </c>
      <c r="E7" s="170">
        <f>(100/B7*C7)-100</f>
        <v>1.1371959142850443</v>
      </c>
    </row>
    <row r="8" spans="1:5" s="72" customFormat="1" ht="26.45" customHeight="1" thickBot="1">
      <c r="A8" s="73" t="s">
        <v>30</v>
      </c>
      <c r="B8" s="119">
        <v>167170</v>
      </c>
      <c r="C8" s="119">
        <v>166582</v>
      </c>
      <c r="D8" s="168">
        <f>C8-B8</f>
        <v>-588</v>
      </c>
      <c r="E8" s="171">
        <f>(100/B8*C8)-100</f>
        <v>-0.35173775198899193</v>
      </c>
    </row>
    <row r="9" spans="1:5" s="77" customFormat="1" ht="24" customHeight="1" thickBot="1">
      <c r="A9" s="74"/>
      <c r="B9" s="75"/>
      <c r="C9" s="75"/>
      <c r="D9" s="75"/>
      <c r="E9" s="76"/>
    </row>
    <row r="10" spans="1:5" s="79" customFormat="1" ht="13.9" customHeight="1" thickBot="1">
      <c r="A10" s="78"/>
      <c r="B10" s="116"/>
      <c r="C10" s="116"/>
      <c r="D10" s="116"/>
      <c r="E10" s="117"/>
    </row>
    <row r="11" spans="1:5" s="82" customFormat="1" ht="27.6" customHeight="1" thickBot="1">
      <c r="A11" s="172" t="s">
        <v>31</v>
      </c>
      <c r="B11" s="80">
        <v>56.8</v>
      </c>
      <c r="C11" s="80">
        <v>56.5</v>
      </c>
      <c r="D11" s="81"/>
      <c r="E11" s="189">
        <v>-0.3</v>
      </c>
    </row>
    <row r="12" spans="1:5" ht="13.5" thickTop="1"/>
  </sheetData>
  <phoneticPr fontId="25" type="noConversion"/>
  <printOptions gridLines="1" gridLinesSet="0"/>
  <pageMargins left="0.78740157499999996" right="0.78740157499999996" top="0.984251969" bottom="0.984251969" header="0.51181102300000003" footer="0.51181102300000003"/>
  <pageSetup paperSize="9" orientation="portrait" verticalDpi="360" r:id="rId1"/>
  <headerFooter alignWithMargins="0">
    <oddHeader xml:space="preserve">&amp;CAbfallmengenstatistik 2013
</oddHeader>
    <oddFooter>&amp;LASN/A-V&amp;CBlatt 3&amp;R&amp;8Abfallmengenstat 13.xlsxHaushalte2013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68" sqref="A68"/>
    </sheetView>
  </sheetViews>
  <sheetFormatPr baseColWidth="10" defaultRowHeight="12.75"/>
  <sheetData/>
  <phoneticPr fontId="25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68" sqref="A68"/>
    </sheetView>
  </sheetViews>
  <sheetFormatPr baseColWidth="10" defaultRowHeight="12.75"/>
  <sheetData/>
  <phoneticPr fontId="25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68" sqref="A68"/>
    </sheetView>
  </sheetViews>
  <sheetFormatPr baseColWidth="10" defaultRowHeight="12.75"/>
  <sheetData/>
  <phoneticPr fontId="25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WA 28052014_4_Abfallmengenstat 13.xlsx"/>
    <f:field ref="objsubject" par="" text=""/>
    <f:field ref="objcreatedby" par="" text="eris_svc"/>
    <f:field ref="objcreatedat" par="" text="06.05.2014 11:10:02"/>
    <f:field ref="objchangedby" par="" text="eris_svc"/>
    <f:field ref="objmodifiedat" par="" text="06.05.2014 11:10:09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WA 28052014_4_Abfallmengenstat 13.xlsx"/>
    <f:field ref="DEPRECONFIG_15_1001_Objektname" par="" text="WA 28052014_4_Abfallmengenstat 13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6</vt:i4>
      </vt:variant>
    </vt:vector>
  </HeadingPairs>
  <TitlesOfParts>
    <vt:vector size="6" baseType="lpstr">
      <vt:lpstr>Haushalte2013</vt:lpstr>
      <vt:lpstr>Entsorgungsanlagen2013</vt:lpstr>
      <vt:lpstr>Abfaufk2013</vt:lpstr>
      <vt:lpstr>Tabelle1</vt:lpstr>
      <vt:lpstr>Tabelle2</vt:lpstr>
      <vt:lpstr>Tabelle3</vt:lpstr>
    </vt:vector>
  </TitlesOfParts>
  <Company>Stadt Nürnberg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Abfallwirtschaft</dc:creator>
  <cp:lastModifiedBy>braunth</cp:lastModifiedBy>
  <cp:lastPrinted>2014-04-04T10:32:59Z</cp:lastPrinted>
  <dcterms:created xsi:type="dcterms:W3CDTF">2004-04-13T07:59:48Z</dcterms:created>
  <dcterms:modified xsi:type="dcterms:W3CDTF">2014-04-30T11:39:49Z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>ERIS Anlage/28.05.2014/TOP</vt:lpwstr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06.05.2014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*COO.2171.101.11.3827944*</vt:lpwstr>
  </property>
  <property name="FSC#COOELAK@1.1001:RefBarCode" pid="97" fmtid="{D5CDD505-2E9C-101B-9397-08002B2CF9AE}">
    <vt:lpwstr>*COO.2171.101.15.2284483*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ERIS Anlage/28.05.2014/TOP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06.05.2014</vt:lpwstr>
  </property>
  <property name="FSC#ATSTATECFG@1.1001:SubfileSubject" pid="125" fmtid="{D5CDD505-2E9C-101B-9397-08002B2CF9AE}">
    <vt:lpwstr>ERIS Anlage/28.05.2014/TOP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>2014-05-06/3800</vt:lpwstr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ERIS Anlage/28.05.2014/TOP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COO.2171.101.11.3827944</vt:lpwstr>
  </property>
  <property name="FSC#FSCFOLIO@1.1001:docpropproject" pid="153" fmtid="{D5CDD505-2E9C-101B-9397-08002B2CF9AE}">
    <vt:lpwstr/>
  </property>
</Properties>
</file>